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avid.galvez\Desktop\"/>
    </mc:Choice>
  </mc:AlternateContent>
  <xr:revisionPtr revIDLastSave="0" documentId="13_ncr:1_{5091904C-E3AD-4AC3-A0BD-AC5375922E7D}" xr6:coauthVersionLast="47" xr6:coauthVersionMax="47" xr10:uidLastSave="{00000000-0000-0000-0000-000000000000}"/>
  <bookViews>
    <workbookView xWindow="-120" yWindow="-120" windowWidth="20730" windowHeight="11160" activeTab="3" xr2:uid="{00000000-000D-0000-FFFF-FFFF00000000}"/>
  </bookViews>
  <sheets>
    <sheet name="Intructivo" sheetId="1" r:id="rId1"/>
    <sheet name="Lista despegable" sheetId="2" state="hidden" r:id="rId2"/>
    <sheet name="T. Impacto R. de Corrupción" sheetId="3" r:id="rId3"/>
    <sheet name="Mapa final" sheetId="4" r:id="rId4"/>
    <sheet name="Matriz Calor Inherente" sheetId="5" r:id="rId5"/>
    <sheet name="Matriz Calor Residual" sheetId="6" state="hidden" r:id="rId6"/>
    <sheet name="Tabla probabilidad" sheetId="7" r:id="rId7"/>
    <sheet name="Tabla Impacto" sheetId="8" r:id="rId8"/>
    <sheet name="Tabla Impacto corrupción " sheetId="9" r:id="rId9"/>
    <sheet name="Tabla Valoración controles" sheetId="10" r:id="rId10"/>
    <sheet name="Opciones Tratamiento" sheetId="11" state="hidden" r:id="rId11"/>
    <sheet name="Hoja1"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miuRTYDAih+i6kVWvxXJaHkBZr4aynYRoTqfVTtSokk="/>
    </ext>
  </extLst>
</workbook>
</file>

<file path=xl/calcChain.xml><?xml version="1.0" encoding="utf-8"?>
<calcChain xmlns="http://schemas.openxmlformats.org/spreadsheetml/2006/main">
  <c r="K10" i="9" l="1"/>
  <c r="B223" i="8"/>
  <c r="B222" i="8"/>
  <c r="F221" i="8"/>
  <c r="B221" i="8"/>
  <c r="F220" i="8"/>
  <c r="F219" i="8"/>
  <c r="F218" i="8"/>
  <c r="F217" i="8"/>
  <c r="F216" i="8"/>
  <c r="F215" i="8"/>
  <c r="F214" i="8"/>
  <c r="F213" i="8"/>
  <c r="F212" i="8"/>
  <c r="F211" i="8"/>
  <c r="H210" i="8"/>
  <c r="F210" i="8"/>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AM37" i="6"/>
  <c r="AL37" i="6"/>
  <c r="AK37" i="6"/>
  <c r="AJ37" i="6"/>
  <c r="AI37" i="6"/>
  <c r="AH37" i="6"/>
  <c r="AG37" i="6"/>
  <c r="AF37" i="6"/>
  <c r="AE37" i="6"/>
  <c r="AD37" i="6"/>
  <c r="AC37" i="6"/>
  <c r="AB37" i="6"/>
  <c r="AA37" i="6"/>
  <c r="Z37" i="6"/>
  <c r="Y37" i="6"/>
  <c r="X37" i="6"/>
  <c r="W37" i="6"/>
  <c r="V37" i="6"/>
  <c r="U37" i="6"/>
  <c r="T37" i="6"/>
  <c r="S37" i="6"/>
  <c r="R37" i="6"/>
  <c r="Q37" i="6"/>
  <c r="P37" i="6"/>
  <c r="O37" i="6"/>
  <c r="N37" i="6"/>
  <c r="M37" i="6"/>
  <c r="L37" i="6"/>
  <c r="K37" i="6"/>
  <c r="J37" i="6"/>
  <c r="AM36" i="6"/>
  <c r="AL36" i="6"/>
  <c r="AK36" i="6"/>
  <c r="AJ36" i="6"/>
  <c r="AI36" i="6"/>
  <c r="AH36" i="6"/>
  <c r="AG36" i="6"/>
  <c r="AF36" i="6"/>
  <c r="AE36" i="6"/>
  <c r="AD36" i="6"/>
  <c r="AC36" i="6"/>
  <c r="AB36" i="6"/>
  <c r="AA36" i="6"/>
  <c r="Z36" i="6"/>
  <c r="Y36" i="6"/>
  <c r="X36" i="6"/>
  <c r="W36" i="6"/>
  <c r="V36" i="6"/>
  <c r="U36" i="6"/>
  <c r="T36" i="6"/>
  <c r="S36" i="6"/>
  <c r="R36" i="6"/>
  <c r="Q36" i="6"/>
  <c r="P36" i="6"/>
  <c r="O36" i="6"/>
  <c r="N36" i="6"/>
  <c r="M36" i="6"/>
  <c r="L36" i="6"/>
  <c r="K36" i="6"/>
  <c r="J36"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X36" i="5"/>
  <c r="V34" i="5"/>
  <c r="P28" i="5"/>
  <c r="Z12" i="5"/>
  <c r="X12" i="5"/>
  <c r="V12" i="5"/>
  <c r="T12" i="5"/>
  <c r="R12" i="5"/>
  <c r="P12" i="5"/>
  <c r="N12" i="5"/>
  <c r="L12" i="5"/>
  <c r="J12" i="5"/>
  <c r="Z10" i="5"/>
  <c r="X10" i="5"/>
  <c r="V10" i="5"/>
  <c r="T10" i="5"/>
  <c r="R10" i="5"/>
  <c r="P10" i="5"/>
  <c r="N10" i="5"/>
  <c r="L10" i="5"/>
  <c r="J10" i="5"/>
  <c r="Z8" i="5"/>
  <c r="X8" i="5"/>
  <c r="V8" i="5"/>
  <c r="T8" i="5"/>
  <c r="R8" i="5"/>
  <c r="P8" i="5"/>
  <c r="N8" i="5"/>
  <c r="L8" i="5"/>
  <c r="J8" i="5"/>
  <c r="Z6" i="5"/>
  <c r="X6" i="5"/>
  <c r="V6" i="5"/>
  <c r="T6" i="5"/>
  <c r="R6" i="5"/>
  <c r="P6" i="5"/>
  <c r="N6" i="5"/>
  <c r="L6" i="5"/>
  <c r="J6" i="5"/>
  <c r="U156" i="4"/>
  <c r="R156" i="4"/>
  <c r="U155" i="4"/>
  <c r="R155" i="4"/>
  <c r="AC156" i="4" s="1"/>
  <c r="AB156" i="4" s="1"/>
  <c r="U154" i="4"/>
  <c r="R154" i="4"/>
  <c r="AC155" i="4" s="1"/>
  <c r="AB155" i="4" s="1"/>
  <c r="U153" i="4"/>
  <c r="R153" i="4"/>
  <c r="AC154" i="4" s="1"/>
  <c r="AB154" i="4" s="1"/>
  <c r="U152" i="4"/>
  <c r="R152" i="4"/>
  <c r="AC153" i="4" s="1"/>
  <c r="AB153" i="4" s="1"/>
  <c r="U151" i="4"/>
  <c r="R151" i="4"/>
  <c r="AC152" i="4" s="1"/>
  <c r="AB152" i="4" s="1"/>
  <c r="U150" i="4"/>
  <c r="R150" i="4"/>
  <c r="AC151" i="4" s="1"/>
  <c r="AB151" i="4" s="1"/>
  <c r="U149" i="4"/>
  <c r="R149" i="4"/>
  <c r="AC150" i="4" s="1"/>
  <c r="AB150" i="4" s="1"/>
  <c r="U148" i="4"/>
  <c r="R148" i="4"/>
  <c r="AC149" i="4" s="1"/>
  <c r="AB149" i="4" s="1"/>
  <c r="AC147" i="4"/>
  <c r="AB147" i="4" s="1"/>
  <c r="AA147" i="4"/>
  <c r="Y147" i="4"/>
  <c r="Z147" i="4" s="1"/>
  <c r="AD147" i="4" s="1"/>
  <c r="U147" i="4"/>
  <c r="R147" i="4"/>
  <c r="AC148" i="4" s="1"/>
  <c r="AB148" i="4" s="1"/>
  <c r="N147" i="4"/>
  <c r="L147" i="4"/>
  <c r="M147" i="4" s="1"/>
  <c r="K147" i="4"/>
  <c r="I147" i="4"/>
  <c r="H147" i="4"/>
  <c r="AC146" i="4"/>
  <c r="AB146" i="4" s="1"/>
  <c r="Y146" i="4"/>
  <c r="AA146" i="4" s="1"/>
  <c r="U146" i="4"/>
  <c r="R146" i="4"/>
  <c r="U145" i="4"/>
  <c r="R145" i="4"/>
  <c r="AC144" i="4"/>
  <c r="AB144" i="4" s="1"/>
  <c r="Y144" i="4"/>
  <c r="AA144" i="4" s="1"/>
  <c r="U144" i="4"/>
  <c r="R144" i="4"/>
  <c r="AC145" i="4" s="1"/>
  <c r="AB145" i="4" s="1"/>
  <c r="U143" i="4"/>
  <c r="R143" i="4"/>
  <c r="AC142" i="4"/>
  <c r="AB142" i="4" s="1"/>
  <c r="Y142" i="4"/>
  <c r="AA142" i="4" s="1"/>
  <c r="U142" i="4"/>
  <c r="R142" i="4"/>
  <c r="AC143" i="4" s="1"/>
  <c r="AB143" i="4" s="1"/>
  <c r="U141" i="4"/>
  <c r="R141" i="4"/>
  <c r="AC140" i="4"/>
  <c r="AB140" i="4" s="1"/>
  <c r="Y140" i="4"/>
  <c r="AA140" i="4" s="1"/>
  <c r="U140" i="4"/>
  <c r="R140" i="4"/>
  <c r="AC141" i="4" s="1"/>
  <c r="AB141" i="4" s="1"/>
  <c r="U139" i="4"/>
  <c r="R139" i="4"/>
  <c r="AC138" i="4"/>
  <c r="AB138" i="4" s="1"/>
  <c r="Y138" i="4"/>
  <c r="AA138" i="4" s="1"/>
  <c r="U138" i="4"/>
  <c r="R138" i="4"/>
  <c r="AC139" i="4" s="1"/>
  <c r="AB139" i="4" s="1"/>
  <c r="AC137" i="4"/>
  <c r="AB137" i="4"/>
  <c r="U137" i="4"/>
  <c r="R137" i="4"/>
  <c r="Y137" i="4" s="1"/>
  <c r="N137" i="4"/>
  <c r="M137" i="4"/>
  <c r="L137" i="4"/>
  <c r="K137" i="4"/>
  <c r="H137" i="4"/>
  <c r="I137" i="4" s="1"/>
  <c r="U136" i="4"/>
  <c r="R136" i="4"/>
  <c r="U135" i="4"/>
  <c r="R135" i="4"/>
  <c r="AC136" i="4" s="1"/>
  <c r="AB136" i="4" s="1"/>
  <c r="U134" i="4"/>
  <c r="R134" i="4"/>
  <c r="Y135" i="4" s="1"/>
  <c r="U133" i="4"/>
  <c r="R133" i="4"/>
  <c r="AC134" i="4" s="1"/>
  <c r="AB134" i="4" s="1"/>
  <c r="U132" i="4"/>
  <c r="R132" i="4"/>
  <c r="Y133" i="4" s="1"/>
  <c r="U131" i="4"/>
  <c r="R131" i="4"/>
  <c r="AC132" i="4" s="1"/>
  <c r="AB132" i="4" s="1"/>
  <c r="U130" i="4"/>
  <c r="R130" i="4"/>
  <c r="Y131" i="4" s="1"/>
  <c r="U129" i="4"/>
  <c r="R129" i="4"/>
  <c r="AC130" i="4" s="1"/>
  <c r="AB130" i="4" s="1"/>
  <c r="U128" i="4"/>
  <c r="R128" i="4"/>
  <c r="Y129" i="4" s="1"/>
  <c r="U127" i="4"/>
  <c r="R127" i="4"/>
  <c r="Y127" i="4" s="1"/>
  <c r="M127" i="4"/>
  <c r="L127" i="4"/>
  <c r="N127" i="4" s="1"/>
  <c r="K127" i="4"/>
  <c r="I127" i="4"/>
  <c r="H127" i="4"/>
  <c r="AC126" i="4"/>
  <c r="AB126" i="4" s="1"/>
  <c r="Y126" i="4"/>
  <c r="AA126" i="4" s="1"/>
  <c r="U126" i="4"/>
  <c r="R126" i="4"/>
  <c r="AC125" i="4"/>
  <c r="AB125" i="4" s="1"/>
  <c r="U125" i="4"/>
  <c r="R125" i="4"/>
  <c r="AC124" i="4"/>
  <c r="AB124" i="4" s="1"/>
  <c r="Y124" i="4"/>
  <c r="AA124" i="4" s="1"/>
  <c r="U124" i="4"/>
  <c r="R124" i="4"/>
  <c r="Y125" i="4" s="1"/>
  <c r="AC123" i="4"/>
  <c r="AB123" i="4" s="1"/>
  <c r="U123" i="4"/>
  <c r="R123" i="4"/>
  <c r="AC122" i="4"/>
  <c r="AB122" i="4" s="1"/>
  <c r="Y122" i="4"/>
  <c r="AA122" i="4" s="1"/>
  <c r="U122" i="4"/>
  <c r="R122" i="4"/>
  <c r="Y123" i="4" s="1"/>
  <c r="AC121" i="4"/>
  <c r="AB121" i="4" s="1"/>
  <c r="U121" i="4"/>
  <c r="R121" i="4"/>
  <c r="AC120" i="4"/>
  <c r="AB120" i="4" s="1"/>
  <c r="Y120" i="4"/>
  <c r="AA120" i="4" s="1"/>
  <c r="U120" i="4"/>
  <c r="R120" i="4"/>
  <c r="Y121" i="4" s="1"/>
  <c r="AC119" i="4"/>
  <c r="AB119" i="4" s="1"/>
  <c r="U119" i="4"/>
  <c r="R119" i="4"/>
  <c r="AC118" i="4"/>
  <c r="AB118" i="4" s="1"/>
  <c r="Y118" i="4"/>
  <c r="AA118" i="4" s="1"/>
  <c r="U118" i="4"/>
  <c r="R118" i="4"/>
  <c r="Y119" i="4" s="1"/>
  <c r="AC117" i="4"/>
  <c r="AB117" i="4" s="1"/>
  <c r="AA117" i="4"/>
  <c r="Z117" i="4"/>
  <c r="Y117" i="4"/>
  <c r="U117" i="4"/>
  <c r="R117" i="4"/>
  <c r="M117" i="4"/>
  <c r="L117" i="4"/>
  <c r="K117" i="4"/>
  <c r="H117" i="4"/>
  <c r="AF44" i="5" s="1"/>
  <c r="U116" i="4"/>
  <c r="R116" i="4"/>
  <c r="U115" i="4"/>
  <c r="R115" i="4"/>
  <c r="AC116" i="4" s="1"/>
  <c r="AB116" i="4" s="1"/>
  <c r="U114" i="4"/>
  <c r="R114" i="4"/>
  <c r="AC115" i="4" s="1"/>
  <c r="AB115" i="4" s="1"/>
  <c r="U113" i="4"/>
  <c r="R113" i="4"/>
  <c r="AC114" i="4" s="1"/>
  <c r="AB114" i="4" s="1"/>
  <c r="U112" i="4"/>
  <c r="R112" i="4"/>
  <c r="AC113" i="4" s="1"/>
  <c r="AB113" i="4" s="1"/>
  <c r="U111" i="4"/>
  <c r="R111" i="4"/>
  <c r="AC112" i="4" s="1"/>
  <c r="AB112" i="4" s="1"/>
  <c r="U110" i="4"/>
  <c r="R110" i="4"/>
  <c r="AC111" i="4" s="1"/>
  <c r="AB111" i="4" s="1"/>
  <c r="U109" i="4"/>
  <c r="R109" i="4"/>
  <c r="AC110" i="4" s="1"/>
  <c r="AB110" i="4" s="1"/>
  <c r="U108" i="4"/>
  <c r="R108" i="4"/>
  <c r="AC109" i="4" s="1"/>
  <c r="AB109" i="4" s="1"/>
  <c r="U107" i="4"/>
  <c r="R107" i="4"/>
  <c r="AC108" i="4" s="1"/>
  <c r="AB108" i="4" s="1"/>
  <c r="M107" i="4"/>
  <c r="L107" i="4"/>
  <c r="K107" i="4"/>
  <c r="H107" i="4"/>
  <c r="AD44" i="5" s="1"/>
  <c r="Y106" i="4"/>
  <c r="AA106" i="4" s="1"/>
  <c r="U106" i="4"/>
  <c r="R106" i="4"/>
  <c r="AC105" i="4"/>
  <c r="AB105" i="4" s="1"/>
  <c r="U105" i="4"/>
  <c r="R105" i="4"/>
  <c r="Y105" i="4" s="1"/>
  <c r="Y104" i="4"/>
  <c r="AA104" i="4" s="1"/>
  <c r="U104" i="4"/>
  <c r="R104" i="4"/>
  <c r="AC103" i="4"/>
  <c r="AB103" i="4" s="1"/>
  <c r="U103" i="4"/>
  <c r="R103" i="4"/>
  <c r="Y103" i="4" s="1"/>
  <c r="Y102" i="4"/>
  <c r="AA102" i="4" s="1"/>
  <c r="U102" i="4"/>
  <c r="R102" i="4"/>
  <c r="AC101" i="4"/>
  <c r="AB101" i="4" s="1"/>
  <c r="U101" i="4"/>
  <c r="R101" i="4"/>
  <c r="Y101" i="4" s="1"/>
  <c r="Y100" i="4"/>
  <c r="AA100" i="4" s="1"/>
  <c r="U100" i="4"/>
  <c r="R100" i="4"/>
  <c r="AC99" i="4"/>
  <c r="AB99" i="4" s="1"/>
  <c r="U99" i="4"/>
  <c r="R99" i="4"/>
  <c r="Y99" i="4" s="1"/>
  <c r="Y98" i="4"/>
  <c r="AA98" i="4" s="1"/>
  <c r="U98" i="4"/>
  <c r="R98" i="4"/>
  <c r="AC97" i="4"/>
  <c r="AB97" i="4" s="1"/>
  <c r="U97" i="4"/>
  <c r="R97" i="4"/>
  <c r="Y97" i="4" s="1"/>
  <c r="L97" i="4"/>
  <c r="M97" i="4" s="1"/>
  <c r="K97" i="4"/>
  <c r="H97" i="4"/>
  <c r="V36" i="5" s="1"/>
  <c r="U96" i="4"/>
  <c r="R96" i="4"/>
  <c r="U95" i="4"/>
  <c r="R95" i="4"/>
  <c r="Y96" i="4" s="1"/>
  <c r="U94" i="4"/>
  <c r="R94" i="4"/>
  <c r="Y95" i="4" s="1"/>
  <c r="U93" i="4"/>
  <c r="R93" i="4"/>
  <c r="Y94" i="4" s="1"/>
  <c r="U92" i="4"/>
  <c r="R92" i="4"/>
  <c r="Y93" i="4" s="1"/>
  <c r="U91" i="4"/>
  <c r="R91" i="4"/>
  <c r="Y92" i="4" s="1"/>
  <c r="U90" i="4"/>
  <c r="R90" i="4"/>
  <c r="Y91" i="4" s="1"/>
  <c r="U89" i="4"/>
  <c r="R89" i="4"/>
  <c r="Y90" i="4" s="1"/>
  <c r="U88" i="4"/>
  <c r="R88" i="4"/>
  <c r="AC89" i="4" s="1"/>
  <c r="AB89" i="4" s="1"/>
  <c r="U87" i="4"/>
  <c r="R87" i="4"/>
  <c r="Y88" i="4" s="1"/>
  <c r="L87" i="4"/>
  <c r="M87" i="4" s="1"/>
  <c r="K87" i="4"/>
  <c r="H87" i="4"/>
  <c r="N26" i="5" s="1"/>
  <c r="AC86" i="4"/>
  <c r="AB86" i="4" s="1"/>
  <c r="U86" i="4"/>
  <c r="R86" i="4"/>
  <c r="AC85" i="4"/>
  <c r="AB85" i="4" s="1"/>
  <c r="Y85" i="4"/>
  <c r="AA85" i="4" s="1"/>
  <c r="U85" i="4"/>
  <c r="R85" i="4"/>
  <c r="Y86" i="4" s="1"/>
  <c r="AC84" i="4"/>
  <c r="AB84" i="4" s="1"/>
  <c r="U84" i="4"/>
  <c r="R84" i="4"/>
  <c r="AC83" i="4"/>
  <c r="AB83" i="4" s="1"/>
  <c r="Y83" i="4"/>
  <c r="AA83" i="4" s="1"/>
  <c r="U83" i="4"/>
  <c r="R83" i="4"/>
  <c r="Y84" i="4" s="1"/>
  <c r="AC82" i="4"/>
  <c r="AB82" i="4" s="1"/>
  <c r="U82" i="4"/>
  <c r="R82" i="4"/>
  <c r="AC81" i="4"/>
  <c r="AB81" i="4" s="1"/>
  <c r="Y81" i="4"/>
  <c r="AA81" i="4" s="1"/>
  <c r="U81" i="4"/>
  <c r="R81" i="4"/>
  <c r="Y82" i="4" s="1"/>
  <c r="U80" i="4"/>
  <c r="R80" i="4"/>
  <c r="U79" i="4"/>
  <c r="R79" i="4"/>
  <c r="U78" i="4"/>
  <c r="R78" i="4"/>
  <c r="AC77" i="4"/>
  <c r="AC78" i="4" s="1"/>
  <c r="U77" i="4"/>
  <c r="R77" i="4"/>
  <c r="M77" i="4"/>
  <c r="L77" i="4"/>
  <c r="K77" i="4"/>
  <c r="H77" i="4"/>
  <c r="AD42" i="5" s="1"/>
  <c r="U76" i="4"/>
  <c r="R76" i="4"/>
  <c r="U75" i="4"/>
  <c r="R75" i="4"/>
  <c r="AC76" i="4" s="1"/>
  <c r="AB76" i="4" s="1"/>
  <c r="U74" i="4"/>
  <c r="R74" i="4"/>
  <c r="AC75" i="4" s="1"/>
  <c r="AB75" i="4" s="1"/>
  <c r="U73" i="4"/>
  <c r="R73" i="4"/>
  <c r="AC74" i="4" s="1"/>
  <c r="AB74" i="4" s="1"/>
  <c r="U72" i="4"/>
  <c r="R72" i="4"/>
  <c r="AC73" i="4" s="1"/>
  <c r="AB73" i="4" s="1"/>
  <c r="AC71" i="4"/>
  <c r="AB71" i="4" s="1"/>
  <c r="U71" i="4"/>
  <c r="R71" i="4"/>
  <c r="AC72" i="4" s="1"/>
  <c r="AB72" i="4" s="1"/>
  <c r="U70" i="4"/>
  <c r="R70" i="4"/>
  <c r="Y71" i="4" s="1"/>
  <c r="U69" i="4"/>
  <c r="R69" i="4"/>
  <c r="AC70" i="4" s="1"/>
  <c r="AB70" i="4" s="1"/>
  <c r="U68" i="4"/>
  <c r="R68" i="4"/>
  <c r="U67" i="4"/>
  <c r="R67" i="4"/>
  <c r="Y67" i="4" s="1"/>
  <c r="N67" i="4"/>
  <c r="L67" i="4"/>
  <c r="M67" i="4" s="1"/>
  <c r="AC67" i="4" s="1"/>
  <c r="AB67" i="4" s="1"/>
  <c r="K67" i="4"/>
  <c r="I67" i="4"/>
  <c r="H67" i="4"/>
  <c r="AB42" i="5" s="1"/>
  <c r="AC66" i="4"/>
  <c r="AB66" i="4" s="1"/>
  <c r="R66" i="4"/>
  <c r="R65" i="4"/>
  <c r="Y66" i="4" s="1"/>
  <c r="Y64" i="4"/>
  <c r="Z64" i="4" s="1"/>
  <c r="AD64" i="4" s="1"/>
  <c r="R64" i="4"/>
  <c r="Y63" i="4"/>
  <c r="AA63" i="4" s="1"/>
  <c r="R63" i="4"/>
  <c r="AC64" i="4" s="1"/>
  <c r="AB64" i="4" s="1"/>
  <c r="R62" i="4"/>
  <c r="AC63" i="4" s="1"/>
  <c r="AB63" i="4" s="1"/>
  <c r="R61" i="4"/>
  <c r="R60" i="4"/>
  <c r="U59" i="4"/>
  <c r="R59" i="4"/>
  <c r="U58" i="4"/>
  <c r="R58" i="4"/>
  <c r="U57" i="4"/>
  <c r="R57" i="4"/>
  <c r="AC57" i="4" s="1"/>
  <c r="M57" i="4"/>
  <c r="L57" i="4"/>
  <c r="K57" i="4"/>
  <c r="H57" i="4"/>
  <c r="T32" i="5" s="1"/>
  <c r="U56" i="4"/>
  <c r="R56" i="4"/>
  <c r="U55" i="4"/>
  <c r="R55" i="4"/>
  <c r="Y56" i="4" s="1"/>
  <c r="U54" i="4"/>
  <c r="R54" i="4"/>
  <c r="U53" i="4"/>
  <c r="R53" i="4"/>
  <c r="U52" i="4"/>
  <c r="R52" i="4"/>
  <c r="U51" i="4"/>
  <c r="R51" i="4"/>
  <c r="Y52" i="4" s="1"/>
  <c r="U50" i="4"/>
  <c r="R50" i="4"/>
  <c r="U49" i="4"/>
  <c r="R49" i="4"/>
  <c r="U48" i="4"/>
  <c r="R48" i="4"/>
  <c r="U47" i="4"/>
  <c r="R47" i="4"/>
  <c r="L47" i="4"/>
  <c r="M47" i="4" s="1"/>
  <c r="K47" i="4"/>
  <c r="I47" i="4"/>
  <c r="H47" i="4"/>
  <c r="L24" i="5" s="1"/>
  <c r="Y46" i="4"/>
  <c r="AA46" i="4" s="1"/>
  <c r="U46" i="4"/>
  <c r="R46" i="4"/>
  <c r="AC45" i="4"/>
  <c r="AB45" i="4" s="1"/>
  <c r="U45" i="4"/>
  <c r="R45" i="4"/>
  <c r="AC46" i="4" s="1"/>
  <c r="AB46" i="4" s="1"/>
  <c r="Y44" i="4"/>
  <c r="AA44" i="4" s="1"/>
  <c r="U44" i="4"/>
  <c r="R44" i="4"/>
  <c r="Y45" i="4" s="1"/>
  <c r="AC43" i="4"/>
  <c r="AB43" i="4" s="1"/>
  <c r="U43" i="4"/>
  <c r="R43" i="4"/>
  <c r="AC44" i="4" s="1"/>
  <c r="AB44" i="4" s="1"/>
  <c r="Y42" i="4"/>
  <c r="AA42" i="4" s="1"/>
  <c r="U42" i="4"/>
  <c r="R42" i="4"/>
  <c r="Y43" i="4" s="1"/>
  <c r="AC41" i="4"/>
  <c r="AB41" i="4" s="1"/>
  <c r="U41" i="4"/>
  <c r="R41" i="4"/>
  <c r="AC42" i="4" s="1"/>
  <c r="AB42" i="4" s="1"/>
  <c r="Y40" i="4"/>
  <c r="AA40" i="4" s="1"/>
  <c r="U40" i="4"/>
  <c r="R40" i="4"/>
  <c r="Y41" i="4" s="1"/>
  <c r="U39" i="4"/>
  <c r="R39" i="4"/>
  <c r="AC40" i="4" s="1"/>
  <c r="AB40" i="4" s="1"/>
  <c r="U38" i="4"/>
  <c r="R38" i="4"/>
  <c r="U37" i="4"/>
  <c r="R37" i="4"/>
  <c r="L37" i="4"/>
  <c r="M37" i="4" s="1"/>
  <c r="AC37" i="4" s="1"/>
  <c r="AB37" i="4" s="1"/>
  <c r="K37" i="4"/>
  <c r="H37" i="4"/>
  <c r="AB40" i="5" s="1"/>
  <c r="U36" i="4"/>
  <c r="R36" i="4"/>
  <c r="U35" i="4"/>
  <c r="R35" i="4"/>
  <c r="AC35" i="4" s="1"/>
  <c r="AB35" i="4" s="1"/>
  <c r="U34" i="4"/>
  <c r="R34" i="4"/>
  <c r="U33" i="4"/>
  <c r="R33" i="4"/>
  <c r="AC33" i="4" s="1"/>
  <c r="AB33" i="4" s="1"/>
  <c r="U32" i="4"/>
  <c r="R32" i="4"/>
  <c r="U31" i="4"/>
  <c r="R31" i="4"/>
  <c r="AC31" i="4" s="1"/>
  <c r="AB31" i="4" s="1"/>
  <c r="U30" i="4"/>
  <c r="R30" i="4"/>
  <c r="U29" i="4"/>
  <c r="R29" i="4"/>
  <c r="U28" i="4"/>
  <c r="R28" i="4"/>
  <c r="U27" i="4"/>
  <c r="R27" i="4"/>
  <c r="L27" i="4"/>
  <c r="M27" i="4" s="1"/>
  <c r="K27" i="4"/>
  <c r="H27" i="4"/>
  <c r="Z38" i="5" s="1"/>
  <c r="U26" i="4"/>
  <c r="R26" i="4"/>
  <c r="AC25" i="4"/>
  <c r="AB25" i="4" s="1"/>
  <c r="Y25" i="4"/>
  <c r="Z25" i="4" s="1"/>
  <c r="AD25" i="4" s="1"/>
  <c r="U25" i="4"/>
  <c r="R25" i="4"/>
  <c r="AC26" i="4" s="1"/>
  <c r="AB26" i="4" s="1"/>
  <c r="U24" i="4"/>
  <c r="R24" i="4"/>
  <c r="AC23" i="4"/>
  <c r="AB23" i="4" s="1"/>
  <c r="Y23" i="4"/>
  <c r="Z23" i="4" s="1"/>
  <c r="AD23" i="4" s="1"/>
  <c r="U23" i="4"/>
  <c r="R23" i="4"/>
  <c r="AC24" i="4" s="1"/>
  <c r="AB24" i="4" s="1"/>
  <c r="U22" i="4"/>
  <c r="R22" i="4"/>
  <c r="AC22" i="4" s="1"/>
  <c r="AB22" i="4" s="1"/>
  <c r="AC21" i="4"/>
  <c r="AB21" i="4" s="1"/>
  <c r="Y21" i="4"/>
  <c r="Z21" i="4" s="1"/>
  <c r="U21" i="4"/>
  <c r="U20" i="4"/>
  <c r="R20" i="4"/>
  <c r="U19" i="4"/>
  <c r="R19" i="4"/>
  <c r="U18" i="4"/>
  <c r="R18" i="4"/>
  <c r="U17" i="4"/>
  <c r="R17" i="4"/>
  <c r="M17" i="4"/>
  <c r="AC17" i="4" s="1"/>
  <c r="L17" i="4"/>
  <c r="K17" i="4"/>
  <c r="H17" i="4"/>
  <c r="R30" i="5" s="1"/>
  <c r="U16" i="4"/>
  <c r="R16" i="4"/>
  <c r="Y15" i="4"/>
  <c r="AA15" i="4" s="1"/>
  <c r="U15" i="4"/>
  <c r="R15" i="4"/>
  <c r="AC16" i="4" s="1"/>
  <c r="AB16" i="4" s="1"/>
  <c r="U14" i="4"/>
  <c r="R14" i="4"/>
  <c r="AC15" i="4" s="1"/>
  <c r="AB15" i="4" s="1"/>
  <c r="Y13" i="4"/>
  <c r="AA13" i="4" s="1"/>
  <c r="U13" i="4"/>
  <c r="R13" i="4"/>
  <c r="AC14" i="4" s="1"/>
  <c r="AB14" i="4" s="1"/>
  <c r="U12" i="4"/>
  <c r="R12" i="4"/>
  <c r="AC13" i="4" s="1"/>
  <c r="AB13" i="4" s="1"/>
  <c r="Y11" i="4"/>
  <c r="AA11" i="4" s="1"/>
  <c r="U11" i="4"/>
  <c r="R11" i="4"/>
  <c r="AC12" i="4" s="1"/>
  <c r="AB12" i="4" s="1"/>
  <c r="U10" i="4"/>
  <c r="R10" i="4"/>
  <c r="AC11" i="4" s="1"/>
  <c r="AB11" i="4" s="1"/>
  <c r="U9" i="4"/>
  <c r="R9" i="4"/>
  <c r="AC10" i="4" s="1"/>
  <c r="AB10" i="4" s="1"/>
  <c r="U8" i="4"/>
  <c r="R8" i="4"/>
  <c r="Y7" i="4"/>
  <c r="AA7" i="4" s="1"/>
  <c r="U7" i="4"/>
  <c r="R7" i="4"/>
  <c r="L7" i="4"/>
  <c r="M7" i="4" s="1"/>
  <c r="K7" i="4"/>
  <c r="I7" i="4"/>
  <c r="H7" i="4"/>
  <c r="J22" i="5" s="1"/>
  <c r="D24" i="3"/>
  <c r="H18" i="3" s="1"/>
  <c r="AA119" i="4" l="1"/>
  <c r="Z119" i="4"/>
  <c r="AD119" i="4" s="1"/>
  <c r="Z45" i="4"/>
  <c r="AD45" i="4" s="1"/>
  <c r="AA45" i="4"/>
  <c r="AA103" i="4"/>
  <c r="Z103" i="4"/>
  <c r="AD103" i="4" s="1"/>
  <c r="AA93" i="4"/>
  <c r="Z93" i="4"/>
  <c r="AD93" i="4" s="1"/>
  <c r="AA135" i="4"/>
  <c r="Z135" i="4"/>
  <c r="AD21" i="4"/>
  <c r="AA71" i="4"/>
  <c r="Z71" i="4"/>
  <c r="AD71" i="4" s="1"/>
  <c r="AA67" i="4"/>
  <c r="Z67" i="4"/>
  <c r="AD67" i="4" s="1"/>
  <c r="AA123" i="4"/>
  <c r="Z123" i="4"/>
  <c r="AD123" i="4" s="1"/>
  <c r="AA133" i="4"/>
  <c r="Z133" i="4"/>
  <c r="AA82" i="4"/>
  <c r="Z82" i="4"/>
  <c r="AD82" i="4" s="1"/>
  <c r="Z94" i="4"/>
  <c r="AD94" i="4" s="1"/>
  <c r="AA94" i="4"/>
  <c r="Z41" i="4"/>
  <c r="AD41" i="4" s="1"/>
  <c r="AA41" i="4"/>
  <c r="AA99" i="4"/>
  <c r="Z99" i="4"/>
  <c r="AD99" i="4" s="1"/>
  <c r="AA97" i="4"/>
  <c r="Z97" i="4"/>
  <c r="AD97" i="4" s="1"/>
  <c r="AA125" i="4"/>
  <c r="Z125" i="4"/>
  <c r="AD125" i="4" s="1"/>
  <c r="Z66" i="4"/>
  <c r="AD66" i="4" s="1"/>
  <c r="AA66" i="4"/>
  <c r="AA95" i="4"/>
  <c r="Z95" i="4"/>
  <c r="AD95" i="4" s="1"/>
  <c r="AA129" i="4"/>
  <c r="Z129" i="4"/>
  <c r="AD129" i="4" s="1"/>
  <c r="Z88" i="4"/>
  <c r="AA88" i="4"/>
  <c r="AA105" i="4"/>
  <c r="Z105" i="4"/>
  <c r="AD105" i="4" s="1"/>
  <c r="AB78" i="4"/>
  <c r="AC79" i="4"/>
  <c r="AC18" i="4"/>
  <c r="AB17" i="4"/>
  <c r="AA131" i="4"/>
  <c r="Z131" i="4"/>
  <c r="AA91" i="4"/>
  <c r="Z91" i="4"/>
  <c r="AA137" i="4"/>
  <c r="Z137" i="4"/>
  <c r="AD137" i="4" s="1"/>
  <c r="Z56" i="4"/>
  <c r="AD56" i="4" s="1"/>
  <c r="AA56" i="4"/>
  <c r="AA92" i="4"/>
  <c r="Z92" i="4"/>
  <c r="AD92" i="4" s="1"/>
  <c r="AA127" i="4"/>
  <c r="Z127" i="4"/>
  <c r="AA84" i="4"/>
  <c r="Z84" i="4"/>
  <c r="AD84" i="4" s="1"/>
  <c r="AA121" i="4"/>
  <c r="Z121" i="4"/>
  <c r="AD121" i="4" s="1"/>
  <c r="AA52" i="4"/>
  <c r="Z52" i="4"/>
  <c r="Z96" i="4"/>
  <c r="AD96" i="4" s="1"/>
  <c r="AA96" i="4"/>
  <c r="Z43" i="4"/>
  <c r="AD43" i="4" s="1"/>
  <c r="AA43" i="4"/>
  <c r="Y54" i="4"/>
  <c r="AC53" i="4"/>
  <c r="AB53" i="4" s="1"/>
  <c r="Y53" i="4"/>
  <c r="AC54" i="4"/>
  <c r="AB54" i="4" s="1"/>
  <c r="Z90" i="4"/>
  <c r="AD90" i="4" s="1"/>
  <c r="AA90" i="4"/>
  <c r="AA101" i="4"/>
  <c r="Z101" i="4"/>
  <c r="AD101" i="4" s="1"/>
  <c r="AA86" i="4"/>
  <c r="Z86" i="4"/>
  <c r="AD86" i="4" s="1"/>
  <c r="AC8" i="4"/>
  <c r="AB8" i="4" s="1"/>
  <c r="AC27" i="4"/>
  <c r="AB27" i="4" s="1"/>
  <c r="AC58" i="4"/>
  <c r="AB58" i="4" s="1"/>
  <c r="AB57" i="4"/>
  <c r="AD117" i="4"/>
  <c r="AA64" i="4"/>
  <c r="N17" i="4"/>
  <c r="Y30" i="4"/>
  <c r="Y32" i="4"/>
  <c r="Y34" i="4"/>
  <c r="Y36" i="4"/>
  <c r="AC52" i="4"/>
  <c r="AB52" i="4" s="1"/>
  <c r="AC56" i="4"/>
  <c r="AB56" i="4" s="1"/>
  <c r="Z81" i="4"/>
  <c r="AD81" i="4" s="1"/>
  <c r="Z83" i="4"/>
  <c r="AD83" i="4" s="1"/>
  <c r="Z85" i="4"/>
  <c r="AD85" i="4" s="1"/>
  <c r="I117" i="4"/>
  <c r="Z118" i="4"/>
  <c r="AD118" i="4" s="1"/>
  <c r="Z120" i="4"/>
  <c r="AD120" i="4" s="1"/>
  <c r="Z122" i="4"/>
  <c r="AD122" i="4" s="1"/>
  <c r="Z124" i="4"/>
  <c r="AD124" i="4" s="1"/>
  <c r="Z126" i="4"/>
  <c r="AD126" i="4" s="1"/>
  <c r="AB6" i="5"/>
  <c r="AD8" i="5"/>
  <c r="AF10" i="5"/>
  <c r="AH12" i="5"/>
  <c r="AJ14" i="5"/>
  <c r="AL16" i="5"/>
  <c r="J20" i="5"/>
  <c r="L22" i="5"/>
  <c r="N24" i="5"/>
  <c r="P26" i="5"/>
  <c r="R28" i="5"/>
  <c r="T30" i="5"/>
  <c r="V32" i="5"/>
  <c r="X34" i="5"/>
  <c r="Z36" i="5"/>
  <c r="AB38" i="5"/>
  <c r="AD40" i="5"/>
  <c r="AF42" i="5"/>
  <c r="AH44" i="5"/>
  <c r="AC7" i="4"/>
  <c r="AB7" i="4" s="1"/>
  <c r="I27" i="4"/>
  <c r="Y27" i="4" s="1"/>
  <c r="N47" i="4"/>
  <c r="Y68" i="4"/>
  <c r="Y70" i="4"/>
  <c r="Y72" i="4"/>
  <c r="Y74" i="4"/>
  <c r="Y76" i="4"/>
  <c r="AC88" i="4"/>
  <c r="AB88" i="4" s="1"/>
  <c r="AC90" i="4"/>
  <c r="AB90" i="4" s="1"/>
  <c r="AC92" i="4"/>
  <c r="AB92" i="4" s="1"/>
  <c r="AC94" i="4"/>
  <c r="AB94" i="4" s="1"/>
  <c r="AC96" i="4"/>
  <c r="AB96" i="4" s="1"/>
  <c r="Y107" i="4"/>
  <c r="Y109" i="4"/>
  <c r="Y111" i="4"/>
  <c r="Y113" i="4"/>
  <c r="Y115" i="4"/>
  <c r="AC127" i="4"/>
  <c r="AB127" i="4" s="1"/>
  <c r="AC129" i="4"/>
  <c r="AB129" i="4" s="1"/>
  <c r="AC131" i="4"/>
  <c r="AB131" i="4" s="1"/>
  <c r="AC133" i="4"/>
  <c r="AB133" i="4" s="1"/>
  <c r="AC135" i="4"/>
  <c r="AB135" i="4" s="1"/>
  <c r="Y148" i="4"/>
  <c r="Y150" i="4"/>
  <c r="Y152" i="4"/>
  <c r="Y154" i="4"/>
  <c r="Y156" i="4"/>
  <c r="AD6" i="5"/>
  <c r="AF8" i="5"/>
  <c r="AH10" i="5"/>
  <c r="AJ12" i="5"/>
  <c r="AL14" i="5"/>
  <c r="J18" i="5"/>
  <c r="L20" i="5"/>
  <c r="N22" i="5"/>
  <c r="P24" i="5"/>
  <c r="R26" i="5"/>
  <c r="T28" i="5"/>
  <c r="V30" i="5"/>
  <c r="X32" i="5"/>
  <c r="Z34" i="5"/>
  <c r="AB36" i="5"/>
  <c r="AD38" i="5"/>
  <c r="AF40" i="5"/>
  <c r="AH42" i="5"/>
  <c r="AJ44" i="5"/>
  <c r="AB77" i="4"/>
  <c r="N87" i="4"/>
  <c r="AF6" i="5"/>
  <c r="AH8" i="5"/>
  <c r="AJ10" i="5"/>
  <c r="AL12" i="5"/>
  <c r="J16" i="5"/>
  <c r="L18" i="5"/>
  <c r="N20" i="5"/>
  <c r="P22" i="5"/>
  <c r="R24" i="5"/>
  <c r="T26" i="5"/>
  <c r="V28" i="5"/>
  <c r="X30" i="5"/>
  <c r="Z32" i="5"/>
  <c r="AB34" i="5"/>
  <c r="AD36" i="5"/>
  <c r="AF38" i="5"/>
  <c r="AH40" i="5"/>
  <c r="AJ42" i="5"/>
  <c r="AL44" i="5"/>
  <c r="Y139" i="4"/>
  <c r="Y141" i="4"/>
  <c r="Y143" i="4"/>
  <c r="Y145" i="4"/>
  <c r="AH6" i="5"/>
  <c r="AJ8" i="5"/>
  <c r="AL10" i="5"/>
  <c r="J14" i="5"/>
  <c r="L16" i="5"/>
  <c r="N18" i="5"/>
  <c r="P20" i="5"/>
  <c r="R22" i="5"/>
  <c r="T24" i="5"/>
  <c r="V26" i="5"/>
  <c r="X28" i="5"/>
  <c r="Z30" i="5"/>
  <c r="AB32" i="5"/>
  <c r="AD34" i="5"/>
  <c r="AF36" i="5"/>
  <c r="AH38" i="5"/>
  <c r="AJ40" i="5"/>
  <c r="AL42" i="5"/>
  <c r="AA21" i="4"/>
  <c r="AA23" i="4"/>
  <c r="AA25" i="4"/>
  <c r="AC30" i="4"/>
  <c r="AB30" i="4" s="1"/>
  <c r="AC32" i="4"/>
  <c r="AB32" i="4" s="1"/>
  <c r="AC34" i="4"/>
  <c r="AB34" i="4" s="1"/>
  <c r="AC36" i="4"/>
  <c r="AB36" i="4" s="1"/>
  <c r="Y47" i="4"/>
  <c r="Y55" i="4"/>
  <c r="Y65" i="4"/>
  <c r="I97" i="4"/>
  <c r="Z98" i="4"/>
  <c r="Z100" i="4"/>
  <c r="Z102" i="4"/>
  <c r="Z104" i="4"/>
  <c r="Z106" i="4"/>
  <c r="AD106" i="4" s="1"/>
  <c r="N117" i="4"/>
  <c r="AJ6" i="5"/>
  <c r="AL8" i="5"/>
  <c r="L14" i="5"/>
  <c r="N16" i="5"/>
  <c r="P18" i="5"/>
  <c r="R20" i="5"/>
  <c r="T22" i="5"/>
  <c r="V24" i="5"/>
  <c r="X26" i="5"/>
  <c r="Z28" i="5"/>
  <c r="AB30" i="5"/>
  <c r="AD32" i="5"/>
  <c r="AF34" i="5"/>
  <c r="AH36" i="5"/>
  <c r="AJ38" i="5"/>
  <c r="AL40" i="5"/>
  <c r="J44" i="5"/>
  <c r="Y8" i="4"/>
  <c r="Y10" i="4"/>
  <c r="Y12" i="4"/>
  <c r="Y14" i="4"/>
  <c r="Y16" i="4"/>
  <c r="N27" i="4"/>
  <c r="AC68" i="4"/>
  <c r="Y87" i="4"/>
  <c r="Y89" i="4"/>
  <c r="AC107" i="4"/>
  <c r="AB107" i="4" s="1"/>
  <c r="Y128" i="4"/>
  <c r="Y130" i="4"/>
  <c r="Y132" i="4"/>
  <c r="Y134" i="4"/>
  <c r="Y136" i="4"/>
  <c r="AL6" i="5"/>
  <c r="N14" i="5"/>
  <c r="P16" i="5"/>
  <c r="R18" i="5"/>
  <c r="T20" i="5"/>
  <c r="V22" i="5"/>
  <c r="X24" i="5"/>
  <c r="Z26" i="5"/>
  <c r="AB28" i="5"/>
  <c r="AD30" i="5"/>
  <c r="AF32" i="5"/>
  <c r="AH34" i="5"/>
  <c r="AJ36" i="5"/>
  <c r="AL38" i="5"/>
  <c r="J42" i="5"/>
  <c r="L44" i="5"/>
  <c r="P14" i="5"/>
  <c r="R16" i="5"/>
  <c r="T18" i="5"/>
  <c r="V20" i="5"/>
  <c r="X22" i="5"/>
  <c r="Z24" i="5"/>
  <c r="AB26" i="5"/>
  <c r="AD28" i="5"/>
  <c r="AF30" i="5"/>
  <c r="AH32" i="5"/>
  <c r="AJ34" i="5"/>
  <c r="AL36" i="5"/>
  <c r="J40" i="5"/>
  <c r="L42" i="5"/>
  <c r="N44" i="5"/>
  <c r="AC98" i="4"/>
  <c r="AB98" i="4" s="1"/>
  <c r="AC100" i="4"/>
  <c r="AB100" i="4" s="1"/>
  <c r="AC102" i="4"/>
  <c r="AB102" i="4" s="1"/>
  <c r="AC104" i="4"/>
  <c r="AB104" i="4" s="1"/>
  <c r="AC106" i="4"/>
  <c r="AB106" i="4" s="1"/>
  <c r="R14" i="5"/>
  <c r="T16" i="5"/>
  <c r="V18" i="5"/>
  <c r="X20" i="5"/>
  <c r="Z22" i="5"/>
  <c r="AB24" i="5"/>
  <c r="AD26" i="5"/>
  <c r="AF28" i="5"/>
  <c r="AH30" i="5"/>
  <c r="AJ32" i="5"/>
  <c r="AL34" i="5"/>
  <c r="J38" i="5"/>
  <c r="L40" i="5"/>
  <c r="N42" i="5"/>
  <c r="P44" i="5"/>
  <c r="I57" i="4"/>
  <c r="I37" i="4"/>
  <c r="Y37" i="4" s="1"/>
  <c r="Z40" i="4"/>
  <c r="AD40" i="4" s="1"/>
  <c r="Z42" i="4"/>
  <c r="AD42" i="4" s="1"/>
  <c r="Z44" i="4"/>
  <c r="AD44" i="4" s="1"/>
  <c r="Z46" i="4"/>
  <c r="AD46" i="4" s="1"/>
  <c r="N57" i="4"/>
  <c r="Z63" i="4"/>
  <c r="AD63" i="4" s="1"/>
  <c r="Y31" i="4"/>
  <c r="Y33" i="4"/>
  <c r="Y35" i="4"/>
  <c r="AC47" i="4"/>
  <c r="AB47" i="4" s="1"/>
  <c r="AC49" i="4"/>
  <c r="AB49" i="4" s="1"/>
  <c r="AC55" i="4"/>
  <c r="AB55" i="4" s="1"/>
  <c r="AC65" i="4"/>
  <c r="AB65" i="4" s="1"/>
  <c r="I77" i="4"/>
  <c r="Y77" i="4" s="1"/>
  <c r="T14" i="5"/>
  <c r="V16" i="5"/>
  <c r="X18" i="5"/>
  <c r="Z20" i="5"/>
  <c r="AB22" i="5"/>
  <c r="AD24" i="5"/>
  <c r="AF26" i="5"/>
  <c r="AH28" i="5"/>
  <c r="AJ30" i="5"/>
  <c r="AL32" i="5"/>
  <c r="J36" i="5"/>
  <c r="L38" i="5"/>
  <c r="N40" i="5"/>
  <c r="P42" i="5"/>
  <c r="R44" i="5"/>
  <c r="N97" i="4"/>
  <c r="Y73" i="4"/>
  <c r="Y75" i="4"/>
  <c r="AC87" i="4"/>
  <c r="AB87" i="4" s="1"/>
  <c r="AC91" i="4"/>
  <c r="AB91" i="4" s="1"/>
  <c r="AC93" i="4"/>
  <c r="AB93" i="4" s="1"/>
  <c r="AC95" i="4"/>
  <c r="AB95" i="4" s="1"/>
  <c r="Y108" i="4"/>
  <c r="Y110" i="4"/>
  <c r="Y112" i="4"/>
  <c r="Y114" i="4"/>
  <c r="Y116" i="4"/>
  <c r="V14" i="5"/>
  <c r="X16" i="5"/>
  <c r="Z18" i="5"/>
  <c r="AB20" i="5"/>
  <c r="AD22" i="5"/>
  <c r="AF24" i="5"/>
  <c r="AH26" i="5"/>
  <c r="AJ28" i="5"/>
  <c r="AL30" i="5"/>
  <c r="J34" i="5"/>
  <c r="L36" i="5"/>
  <c r="N38" i="5"/>
  <c r="P40" i="5"/>
  <c r="R42" i="5"/>
  <c r="T44" i="5"/>
  <c r="AC128" i="4"/>
  <c r="AB128" i="4" s="1"/>
  <c r="Y149" i="4"/>
  <c r="Y151" i="4"/>
  <c r="Y153" i="4"/>
  <c r="Y155" i="4"/>
  <c r="N7" i="4"/>
  <c r="Y22" i="4"/>
  <c r="Y24" i="4"/>
  <c r="Y26" i="4"/>
  <c r="AC38" i="4"/>
  <c r="Y57" i="4"/>
  <c r="I107" i="4"/>
  <c r="X14" i="5"/>
  <c r="Z16" i="5"/>
  <c r="AB18" i="5"/>
  <c r="AD20" i="5"/>
  <c r="AF22" i="5"/>
  <c r="AH24" i="5"/>
  <c r="AJ26" i="5"/>
  <c r="AL28" i="5"/>
  <c r="J32" i="5"/>
  <c r="L34" i="5"/>
  <c r="N36" i="5"/>
  <c r="P38" i="5"/>
  <c r="R40" i="5"/>
  <c r="T42" i="5"/>
  <c r="V44" i="5"/>
  <c r="N37" i="4"/>
  <c r="Z14" i="5"/>
  <c r="AB16" i="5"/>
  <c r="AD18" i="5"/>
  <c r="AF20" i="5"/>
  <c r="AH22" i="5"/>
  <c r="AJ24" i="5"/>
  <c r="AL26" i="5"/>
  <c r="J30" i="5"/>
  <c r="L32" i="5"/>
  <c r="N34" i="5"/>
  <c r="P36" i="5"/>
  <c r="R38" i="5"/>
  <c r="T40" i="5"/>
  <c r="V42" i="5"/>
  <c r="X44" i="5"/>
  <c r="I17" i="4"/>
  <c r="Y17" i="4" s="1"/>
  <c r="N77" i="4"/>
  <c r="Z138" i="4"/>
  <c r="AD138" i="4" s="1"/>
  <c r="Z140" i="4"/>
  <c r="AD140" i="4" s="1"/>
  <c r="Z142" i="4"/>
  <c r="AD142" i="4" s="1"/>
  <c r="Z144" i="4"/>
  <c r="AD144" i="4" s="1"/>
  <c r="Z146" i="4"/>
  <c r="AD146" i="4" s="1"/>
  <c r="AB14" i="5"/>
  <c r="AD16" i="5"/>
  <c r="AF18" i="5"/>
  <c r="AH20" i="5"/>
  <c r="AJ22" i="5"/>
  <c r="AL24" i="5"/>
  <c r="J28" i="5"/>
  <c r="L30" i="5"/>
  <c r="N32" i="5"/>
  <c r="P34" i="5"/>
  <c r="R36" i="5"/>
  <c r="T38" i="5"/>
  <c r="V40" i="5"/>
  <c r="X42" i="5"/>
  <c r="Z44" i="5"/>
  <c r="AB12" i="5"/>
  <c r="AD14" i="5"/>
  <c r="AF16" i="5"/>
  <c r="AH18" i="5"/>
  <c r="AJ20" i="5"/>
  <c r="AL22" i="5"/>
  <c r="J26" i="5"/>
  <c r="L28" i="5"/>
  <c r="N30" i="5"/>
  <c r="P32" i="5"/>
  <c r="R34" i="5"/>
  <c r="T36" i="5"/>
  <c r="V38" i="5"/>
  <c r="X40" i="5"/>
  <c r="Z42" i="5"/>
  <c r="AB44" i="5"/>
  <c r="Z7" i="4"/>
  <c r="AD7" i="4" s="1"/>
  <c r="Z11" i="4"/>
  <c r="AD11" i="4" s="1"/>
  <c r="Z13" i="4"/>
  <c r="AD13" i="4" s="1"/>
  <c r="Z15" i="4"/>
  <c r="AD15" i="4" s="1"/>
  <c r="I87" i="4"/>
  <c r="N107" i="4"/>
  <c r="AB10" i="5"/>
  <c r="AD12" i="5"/>
  <c r="AF14" i="5"/>
  <c r="AH16" i="5"/>
  <c r="AJ18" i="5"/>
  <c r="AL20" i="5"/>
  <c r="J24" i="5"/>
  <c r="L26" i="5"/>
  <c r="N28" i="5"/>
  <c r="P30" i="5"/>
  <c r="R32" i="5"/>
  <c r="T34" i="5"/>
  <c r="X38" i="5"/>
  <c r="Z40" i="5"/>
  <c r="AB8" i="5"/>
  <c r="AD10" i="5"/>
  <c r="AF12" i="5"/>
  <c r="AH14" i="5"/>
  <c r="AJ16" i="5"/>
  <c r="AL18" i="5"/>
  <c r="AA27" i="4" l="1"/>
  <c r="Y28" i="4" s="1"/>
  <c r="Z27" i="4"/>
  <c r="AD27" i="4" s="1"/>
  <c r="Z37" i="4"/>
  <c r="AD37" i="4" s="1"/>
  <c r="AA37" i="4"/>
  <c r="Y38" i="4" s="1"/>
  <c r="AA53" i="4"/>
  <c r="Z53" i="4"/>
  <c r="AD53" i="4" s="1"/>
  <c r="AA24" i="4"/>
  <c r="Z24" i="4"/>
  <c r="AD24" i="4" s="1"/>
  <c r="AA74" i="4"/>
  <c r="Z74" i="4"/>
  <c r="AD74" i="4" s="1"/>
  <c r="AA14" i="4"/>
  <c r="Z14" i="4"/>
  <c r="AD14" i="4" s="1"/>
  <c r="AA47" i="4"/>
  <c r="Y48" i="4" s="1"/>
  <c r="Z47" i="4"/>
  <c r="AD47" i="4" s="1"/>
  <c r="AA68" i="4"/>
  <c r="Y69" i="4" s="1"/>
  <c r="Z68" i="4"/>
  <c r="AD68" i="4" s="1"/>
  <c r="AA153" i="4"/>
  <c r="Z153" i="4"/>
  <c r="AD153" i="4" s="1"/>
  <c r="AA12" i="4"/>
  <c r="Z12" i="4"/>
  <c r="AD12" i="4" s="1"/>
  <c r="AC59" i="4"/>
  <c r="AA143" i="4"/>
  <c r="Z143" i="4"/>
  <c r="AD143" i="4" s="1"/>
  <c r="AB68" i="4"/>
  <c r="AC69" i="4"/>
  <c r="AB69" i="4" s="1"/>
  <c r="AD135" i="4"/>
  <c r="AA70" i="4"/>
  <c r="Z70" i="4"/>
  <c r="AD70" i="4" s="1"/>
  <c r="AA155" i="4"/>
  <c r="Z155" i="4"/>
  <c r="AD155" i="4" s="1"/>
  <c r="AA149" i="4"/>
  <c r="Z149" i="4"/>
  <c r="AD149" i="4" s="1"/>
  <c r="AA113" i="4"/>
  <c r="Z113" i="4"/>
  <c r="AD113" i="4" s="1"/>
  <c r="AA111" i="4"/>
  <c r="Z111" i="4"/>
  <c r="AD111" i="4" s="1"/>
  <c r="AC48" i="4"/>
  <c r="AB48" i="4" s="1"/>
  <c r="AA54" i="4"/>
  <c r="Z54" i="4"/>
  <c r="AD54" i="4" s="1"/>
  <c r="AA151" i="4"/>
  <c r="Z151" i="4"/>
  <c r="AD151" i="4" s="1"/>
  <c r="AA136" i="4"/>
  <c r="Z136" i="4"/>
  <c r="AD136" i="4" s="1"/>
  <c r="AA134" i="4"/>
  <c r="Z134" i="4"/>
  <c r="AD134" i="4" s="1"/>
  <c r="AA110" i="4"/>
  <c r="Z110" i="4"/>
  <c r="AD110" i="4" s="1"/>
  <c r="AA31" i="4"/>
  <c r="Z31" i="4"/>
  <c r="AD31" i="4" s="1"/>
  <c r="AA132" i="4"/>
  <c r="Z132" i="4"/>
  <c r="AD132" i="4" s="1"/>
  <c r="AD104" i="4"/>
  <c r="AA32" i="4"/>
  <c r="Z32" i="4"/>
  <c r="AD32" i="4" s="1"/>
  <c r="AB18" i="4"/>
  <c r="AC19" i="4"/>
  <c r="AC9" i="4"/>
  <c r="AB9" i="4" s="1"/>
  <c r="AA150" i="4"/>
  <c r="Z150" i="4"/>
  <c r="AD150" i="4" s="1"/>
  <c r="AA26" i="4"/>
  <c r="Z26" i="4"/>
  <c r="AD26" i="4" s="1"/>
  <c r="AA22" i="4"/>
  <c r="Z22" i="4"/>
  <c r="AD22" i="4" s="1"/>
  <c r="AA115" i="4"/>
  <c r="Z115" i="4"/>
  <c r="AD115" i="4" s="1"/>
  <c r="AC50" i="4"/>
  <c r="AD133" i="4"/>
  <c r="AD52" i="4"/>
  <c r="AA33" i="4"/>
  <c r="Z33" i="4"/>
  <c r="AD33" i="4" s="1"/>
  <c r="AA17" i="4"/>
  <c r="Y18" i="4" s="1"/>
  <c r="Z17" i="4"/>
  <c r="AD17" i="4" s="1"/>
  <c r="AA156" i="4"/>
  <c r="Z156" i="4"/>
  <c r="AD156" i="4" s="1"/>
  <c r="AA30" i="4"/>
  <c r="Z30" i="4"/>
  <c r="AD30" i="4" s="1"/>
  <c r="AC80" i="4"/>
  <c r="AB80" i="4" s="1"/>
  <c r="AB79" i="4"/>
  <c r="AA87" i="4"/>
  <c r="Z87" i="4"/>
  <c r="AD87" i="4" s="1"/>
  <c r="AD88" i="4"/>
  <c r="AA10" i="4"/>
  <c r="Z10" i="4"/>
  <c r="AD10" i="4" s="1"/>
  <c r="AD91" i="4"/>
  <c r="AA8" i="4"/>
  <c r="Y9" i="4" s="1"/>
  <c r="Z8" i="4"/>
  <c r="AD8" i="4" s="1"/>
  <c r="AA116" i="4"/>
  <c r="Z116" i="4"/>
  <c r="AD116" i="4" s="1"/>
  <c r="AA35" i="4"/>
  <c r="Z35" i="4"/>
  <c r="AD35" i="4" s="1"/>
  <c r="AC28" i="4"/>
  <c r="AA36" i="4"/>
  <c r="Z36" i="4"/>
  <c r="AD36" i="4" s="1"/>
  <c r="AA112" i="4"/>
  <c r="Z112" i="4"/>
  <c r="AD112" i="4" s="1"/>
  <c r="AA128" i="4"/>
  <c r="Z128" i="4"/>
  <c r="AD128" i="4" s="1"/>
  <c r="AD100" i="4"/>
  <c r="AA154" i="4"/>
  <c r="Z154" i="4"/>
  <c r="AD154" i="4" s="1"/>
  <c r="AB38" i="4"/>
  <c r="AC39" i="4"/>
  <c r="AB39" i="4" s="1"/>
  <c r="AA89" i="4"/>
  <c r="Z89" i="4"/>
  <c r="AD89" i="4" s="1"/>
  <c r="AA145" i="4"/>
  <c r="Z145" i="4"/>
  <c r="AD145" i="4" s="1"/>
  <c r="AA65" i="4"/>
  <c r="Z65" i="4"/>
  <c r="AD65" i="4" s="1"/>
  <c r="AA148" i="4"/>
  <c r="Z148" i="4"/>
  <c r="AD148" i="4" s="1"/>
  <c r="AA76" i="4"/>
  <c r="Z76" i="4"/>
  <c r="AD76" i="4" s="1"/>
  <c r="AA75" i="4"/>
  <c r="Z75" i="4"/>
  <c r="AD75" i="4" s="1"/>
  <c r="AA55" i="4"/>
  <c r="Z55" i="4"/>
  <c r="AD55" i="4" s="1"/>
  <c r="AA141" i="4"/>
  <c r="Z141" i="4"/>
  <c r="AD141" i="4" s="1"/>
  <c r="AA73" i="4"/>
  <c r="Z73" i="4"/>
  <c r="AD73" i="4" s="1"/>
  <c r="AA139" i="4"/>
  <c r="Z139" i="4"/>
  <c r="AD139" i="4" s="1"/>
  <c r="AA72" i="4"/>
  <c r="Z72" i="4"/>
  <c r="AD72" i="4" s="1"/>
  <c r="AA77" i="4"/>
  <c r="Y78" i="4" s="1"/>
  <c r="Z77" i="4"/>
  <c r="AD77" i="4" s="1"/>
  <c r="AA16" i="4"/>
  <c r="Z16" i="4"/>
  <c r="AD16" i="4" s="1"/>
  <c r="AD131" i="4"/>
  <c r="AA114" i="4"/>
  <c r="Z114" i="4"/>
  <c r="AD114" i="4" s="1"/>
  <c r="AA109" i="4"/>
  <c r="Z109" i="4"/>
  <c r="AD109" i="4" s="1"/>
  <c r="AA107" i="4"/>
  <c r="Z107" i="4"/>
  <c r="AD107" i="4" s="1"/>
  <c r="AA34" i="4"/>
  <c r="Z34" i="4"/>
  <c r="AD34" i="4" s="1"/>
  <c r="AA108" i="4"/>
  <c r="Z108" i="4"/>
  <c r="AD108" i="4" s="1"/>
  <c r="AA130" i="4"/>
  <c r="Z130" i="4"/>
  <c r="AD130" i="4" s="1"/>
  <c r="AD102" i="4"/>
  <c r="AA57" i="4"/>
  <c r="Y58" i="4" s="1"/>
  <c r="Z57" i="4"/>
  <c r="AD57" i="4" s="1"/>
  <c r="AD98" i="4"/>
  <c r="AA152" i="4"/>
  <c r="Z152" i="4"/>
  <c r="AD152" i="4" s="1"/>
  <c r="AD127" i="4"/>
  <c r="AA48" i="4" l="1"/>
  <c r="Z48" i="4"/>
  <c r="AD48" i="4" s="1"/>
  <c r="AA18" i="4"/>
  <c r="Y19" i="4" s="1"/>
  <c r="Z18" i="4"/>
  <c r="AD18" i="4" s="1"/>
  <c r="AB19" i="4"/>
  <c r="AC20" i="4"/>
  <c r="AB20" i="4" s="1"/>
  <c r="AB59" i="4"/>
  <c r="AC60" i="4"/>
  <c r="AA9" i="4"/>
  <c r="Z9" i="4"/>
  <c r="AD9" i="4" s="1"/>
  <c r="AA38" i="4"/>
  <c r="Y39" i="4" s="1"/>
  <c r="Z38" i="4"/>
  <c r="AD38" i="4" s="1"/>
  <c r="AA58" i="4"/>
  <c r="Y59" i="4" s="1"/>
  <c r="Z58" i="4"/>
  <c r="AD58" i="4" s="1"/>
  <c r="AA69" i="4"/>
  <c r="Z69" i="4"/>
  <c r="AD69" i="4" s="1"/>
  <c r="AA78" i="4"/>
  <c r="Y79" i="4" s="1"/>
  <c r="Z78" i="4"/>
  <c r="AD78" i="4" s="1"/>
  <c r="AB28" i="4"/>
  <c r="AC29" i="4"/>
  <c r="AB29" i="4" s="1"/>
  <c r="AB50" i="4"/>
  <c r="AC51" i="4"/>
  <c r="AB51" i="4" s="1"/>
  <c r="AA28" i="4"/>
  <c r="Y29" i="4" s="1"/>
  <c r="Z28" i="4"/>
  <c r="AD28" i="4" s="1"/>
  <c r="AB60" i="4" l="1"/>
  <c r="AC61" i="4"/>
  <c r="AA59" i="4"/>
  <c r="Y60" i="4" s="1"/>
  <c r="Z59" i="4"/>
  <c r="AD59" i="4" s="1"/>
  <c r="Z39" i="4"/>
  <c r="AD39" i="4" s="1"/>
  <c r="AA39" i="4"/>
  <c r="AA29" i="4"/>
  <c r="Z29" i="4"/>
  <c r="AD29" i="4" s="1"/>
  <c r="AA19" i="4"/>
  <c r="Y20" i="4" s="1"/>
  <c r="Z19" i="4"/>
  <c r="AD19" i="4" s="1"/>
  <c r="AA79" i="4"/>
  <c r="Y80" i="4" s="1"/>
  <c r="Z79" i="4"/>
  <c r="AD79" i="4" s="1"/>
  <c r="Y50" i="4"/>
  <c r="Y49" i="4"/>
  <c r="AA20" i="4" l="1"/>
  <c r="Z20" i="4"/>
  <c r="AD20" i="4" s="1"/>
  <c r="AA49" i="4"/>
  <c r="Z49" i="4"/>
  <c r="AD49" i="4" s="1"/>
  <c r="AA80" i="4"/>
  <c r="Z80" i="4"/>
  <c r="AD80" i="4" s="1"/>
  <c r="AA50" i="4"/>
  <c r="Y51" i="4" s="1"/>
  <c r="Z50" i="4"/>
  <c r="AD50" i="4" s="1"/>
  <c r="AA60" i="4"/>
  <c r="Y61" i="4" s="1"/>
  <c r="Z60" i="4"/>
  <c r="AD60" i="4" s="1"/>
  <c r="AB61" i="4"/>
  <c r="AC62" i="4"/>
  <c r="AB62" i="4" s="1"/>
  <c r="AA61" i="4" l="1"/>
  <c r="Y62" i="4" s="1"/>
  <c r="Z61" i="4"/>
  <c r="AD61" i="4" s="1"/>
  <c r="AA51" i="4"/>
  <c r="Z51" i="4"/>
  <c r="AD51" i="4" s="1"/>
  <c r="AA62" i="4" l="1"/>
  <c r="Z62" i="4"/>
  <c r="AD6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47" authorId="0" shapeId="0" xr:uid="{00000000-0006-0000-0300-000005000000}">
      <text>
        <r>
          <rPr>
            <sz val="11"/>
            <color theme="1"/>
            <rFont val="Calibri"/>
            <scheme val="minor"/>
          </rPr>
          <t>======
ID#AAAAtdXE4Hc
Carolina Álvarez Sierra    (2023-03-22 15:27:35)
12 meses al año</t>
        </r>
      </text>
    </comment>
    <comment ref="AU48" authorId="0" shapeId="0" xr:uid="{00000000-0006-0000-0300-000001000000}">
      <text>
        <r>
          <rPr>
            <sz val="11"/>
            <color theme="1"/>
            <rFont val="Calibri"/>
            <scheme val="minor"/>
          </rPr>
          <t>======
ID#AAAA89vxtFo
Litza Veronica Cruz Londoño    (2023-12-13 16:37:57)
Validar que tengan los documentos las carpetas porque hay algunas vacías</t>
        </r>
      </text>
    </comment>
    <comment ref="G67" authorId="0" shapeId="0" xr:uid="{00000000-0006-0000-0300-000003000000}">
      <text>
        <r>
          <rPr>
            <sz val="11"/>
            <color theme="1"/>
            <rFont val="Calibri"/>
            <scheme val="minor"/>
          </rPr>
          <t>======
ID#AAAAtd-9l6k
Carolina Álvarez Sierra    (2023-03-22 19:32:10)
2 veces al año, de manera semestral en inscripciones</t>
        </r>
      </text>
    </comment>
    <comment ref="G77" authorId="0" shapeId="0" xr:uid="{00000000-0006-0000-0300-000002000000}">
      <text>
        <r>
          <rPr>
            <sz val="11"/>
            <color theme="1"/>
            <rFont val="Calibri"/>
            <scheme val="minor"/>
          </rPr>
          <t>======
ID#AAAArhW7ONI
pc    (2023-03-24 15:44:54)
6 documentos maestros en promedio al año</t>
        </r>
      </text>
    </comment>
    <comment ref="G87" authorId="0" shapeId="0" xr:uid="{00000000-0006-0000-0300-000004000000}">
      <text>
        <r>
          <rPr>
            <sz val="11"/>
            <color theme="1"/>
            <rFont val="Calibri"/>
            <scheme val="minor"/>
          </rPr>
          <t>======
ID#AAAAtd-9l6g
Carolina Álvarez Sierra    (2023-03-22 19:04:52)
6 vacantes</t>
        </r>
      </text>
    </comment>
  </commentList>
  <extLst>
    <ext xmlns:r="http://schemas.openxmlformats.org/officeDocument/2006/relationships" uri="GoogleSheetsCustomDataVersion2">
      <go:sheetsCustomData xmlns:go="http://customooxmlschemas.google.com/" r:id="rId1" roundtripDataSignature="AMtx7mjifWAFj34Uh/xwBAxBeKDDUNK+nw=="/>
    </ext>
  </extLst>
</comments>
</file>

<file path=xl/sharedStrings.xml><?xml version="1.0" encoding="utf-8"?>
<sst xmlns="http://schemas.openxmlformats.org/spreadsheetml/2006/main" count="883" uniqueCount="511">
  <si>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</si>
  <si>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</si>
  <si>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</si>
  <si>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</si>
  <si>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</si>
  <si>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</si>
  <si>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</si>
  <si>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</si>
  <si>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</si>
  <si>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</si>
  <si>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</si>
  <si>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</si>
  <si>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</si>
  <si>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</si>
  <si>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</si>
  <si>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</si>
  <si>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</si>
  <si>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</si>
  <si>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</si>
  <si>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</si>
  <si>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</si>
  <si>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</si>
  <si>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</si>
  <si>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</si>
  <si>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</si>
  <si>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</si>
  <si>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</si>
  <si>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</si>
  <si>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</si>
  <si>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</si>
  <si>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</si>
  <si>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</si>
  <si>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</si>
  <si>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</si>
  <si>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Esta casilla no se diligencia, depende de la selección en la columna R.</t>
  </si>
  <si>
    <r>
      <rPr>
        <b/>
        <sz val="9"/>
        <color theme="1"/>
        <rFont val="Arial Narrow"/>
      </rPr>
      <t xml:space="preserve">ATRIBUTOS EFICIENCIA
</t>
    </r>
    <r>
      <rPr>
        <sz val="9"/>
        <color theme="1"/>
        <rFont val="Arial Narrow"/>
      </rPr>
      <t>Tipo</t>
    </r>
  </si>
  <si>
    <t>Utilice la lista de despligue que se encuentra parametrizada, le aparecerán las opciones: i)Preventivo, ii)Detectivo, iii)Correctivo.</t>
  </si>
  <si>
    <r>
      <rPr>
        <b/>
        <sz val="9"/>
        <color theme="1"/>
        <rFont val="Arial Narrow"/>
      </rPr>
      <t xml:space="preserve">ATRIBUTOS EFICIENCIA
</t>
    </r>
    <r>
      <rPr>
        <sz val="9"/>
        <color theme="1"/>
        <rFont val="Arial Narrow"/>
      </rPr>
      <t>Implementación</t>
    </r>
  </si>
  <si>
    <t>Utilice la lista de despligue que se encuentra parametrizada, le aparecerán las opciones: i)Automático, ii)Manual.</t>
  </si>
  <si>
    <r>
      <rPr>
        <b/>
        <sz val="9"/>
        <color theme="1"/>
        <rFont val="Arial Narrow"/>
      </rPr>
      <t xml:space="preserve">ATRIBUTOS EFICIENCIA
</t>
    </r>
    <r>
      <rPr>
        <sz val="9"/>
        <color theme="1"/>
        <rFont val="Arial Narrow"/>
      </rPr>
      <t>Implementación</t>
    </r>
  </si>
  <si>
    <r>
      <rPr>
        <b/>
        <sz val="9"/>
        <color theme="1"/>
        <rFont val="Arial Narrow"/>
      </rPr>
      <t xml:space="preserve">ATRIBUTOS EFICIENCIA
</t>
    </r>
    <r>
      <rPr>
        <sz val="9"/>
        <color theme="1"/>
        <rFont val="Arial Narrow"/>
      </rPr>
      <t>Calificación</t>
    </r>
  </si>
  <si>
    <t xml:space="preserve">La matriz automáticamente hará el cálculo para el control analizado (Columna T) </t>
  </si>
  <si>
    <r>
      <rPr>
        <b/>
        <sz val="9"/>
        <color theme="1"/>
        <rFont val="Arial Narrow"/>
      </rPr>
      <t xml:space="preserve">ATRIBUTOS INFORMATIVOS
</t>
    </r>
    <r>
      <rPr>
        <sz val="9"/>
        <color theme="1"/>
        <rFont val="Arial Narrow"/>
      </rPr>
      <t>Documentación</t>
    </r>
  </si>
  <si>
    <t>Utilice la lista de despligue que se encuentra parametrizada, le aparecerán las opciones: i)Documentado, ii)Sin documentar.</t>
  </si>
  <si>
    <r>
      <rPr>
        <b/>
        <sz val="9"/>
        <color theme="1"/>
        <rFont val="Arial Narrow"/>
      </rPr>
      <t xml:space="preserve">ATRIBUTOS INFORMATIVOS
</t>
    </r>
    <r>
      <rPr>
        <sz val="9"/>
        <color theme="1"/>
        <rFont val="Arial Narrow"/>
      </rPr>
      <t>Frecuencia</t>
    </r>
  </si>
  <si>
    <t>Utilice la lista de despligue que se encuentra parametrizada, le aparecerán las opciones: i)Continua, ii)Aleatoria.</t>
  </si>
  <si>
    <r>
      <rPr>
        <b/>
        <sz val="9"/>
        <color theme="1"/>
        <rFont val="Arial Narrow"/>
      </rPr>
      <t xml:space="preserve">ATRIBUTOS INFORMATIVOS
</t>
    </r>
    <r>
      <rPr>
        <sz val="9"/>
        <color theme="1"/>
        <rFont val="Arial Narrow"/>
      </rPr>
      <t>Registro</t>
    </r>
  </si>
  <si>
    <t>Utilice la lista de despligue que se encuentra parametrizada, le aparecerán las opciones: i)Con Registro, ii) Sin Registro.</t>
  </si>
  <si>
    <t>Evaluación del Nivel de Riesgo - Nivel de Riesgo Residual</t>
  </si>
  <si>
    <r>
      <rPr>
        <sz val="9"/>
        <color theme="1"/>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color theme="1"/>
        <rFont val="Arial Narrow"/>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</si>
  <si>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</si>
  <si>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</si>
  <si>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</si>
  <si>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</si>
  <si>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</si>
  <si>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</si>
  <si>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</si>
  <si>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</si>
  <si>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</si>
  <si>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</si>
  <si>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</si>
  <si>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Tipo de riesgo</t>
  </si>
  <si>
    <t>Gestión</t>
  </si>
  <si>
    <t>Corrupción</t>
  </si>
  <si>
    <t>Seguridad de la Información</t>
  </si>
  <si>
    <t>Criterios para calificar el impacto en riesgos de corrupción</t>
  </si>
  <si>
    <t>N°.</t>
  </si>
  <si>
    <r>
      <rPr>
        <b/>
        <sz val="12"/>
        <color rgb="FF000000"/>
        <rFont val="Arial Narrow"/>
      </rPr>
      <t xml:space="preserve">PREGUNTA:
</t>
    </r>
    <r>
      <rPr>
        <sz val="10"/>
        <color rgb="FF000000"/>
        <rFont val="Arial Narrow"/>
      </rPr>
      <t>SI EL RIESGO DE CORRUPCIÓN SE MATERIALIZA PODRÍA…</t>
    </r>
  </si>
  <si>
    <t>RESPUESTA</t>
  </si>
  <si>
    <t>SÏ</t>
  </si>
  <si>
    <t>NO</t>
  </si>
  <si>
    <t>¿Afectar al grupo de funcionarios del proceso?</t>
  </si>
  <si>
    <t>x</t>
  </si>
  <si>
    <t>¿Afectar el cumplimiento de metas y objetivos de la dependencia?</t>
  </si>
  <si>
    <t>¿Afectar el cumplimiento de la misión de la entidad?</t>
  </si>
  <si>
    <t>¿Afectar el cumplimiento de la visión del sector al que pertenece la entidad?</t>
  </si>
  <si>
    <t>MODERADO</t>
  </si>
  <si>
    <r>
      <rPr>
        <sz val="11"/>
        <color theme="1"/>
        <rFont val="Arial Narrow"/>
      </rPr>
      <t>Responder afirmativamente de</t>
    </r>
    <r>
      <rPr>
        <b/>
        <sz val="11"/>
        <color theme="1"/>
        <rFont val="Arial Narrow"/>
      </rPr>
      <t xml:space="preserve"> 1 </t>
    </r>
    <r>
      <rPr>
        <sz val="11"/>
        <color theme="1"/>
        <rFont val="Arial Narrow"/>
      </rPr>
      <t xml:space="preserve">a </t>
    </r>
    <r>
      <rPr>
        <b/>
        <sz val="11"/>
        <color theme="1"/>
        <rFont val="Arial Narrow"/>
      </rPr>
      <t>5</t>
    </r>
    <r>
      <rPr>
        <sz val="11"/>
        <color theme="1"/>
        <rFont val="Arial Narrow"/>
      </rPr>
      <t xml:space="preserve"> preguntas</t>
    </r>
  </si>
  <si>
    <t>¿Generar pérdida de confianza de la entidad, afectando su reputación?</t>
  </si>
  <si>
    <t>MAYOR</t>
  </si>
  <si>
    <r>
      <rPr>
        <sz val="11"/>
        <color theme="1"/>
        <rFont val="Arial Narrow"/>
      </rPr>
      <t>Responder afirmativamente de</t>
    </r>
    <r>
      <rPr>
        <b/>
        <sz val="11"/>
        <color theme="1"/>
        <rFont val="Arial Narrow"/>
      </rPr>
      <t xml:space="preserve"> 6</t>
    </r>
    <r>
      <rPr>
        <sz val="11"/>
        <color theme="1"/>
        <rFont val="Arial Narrow"/>
      </rPr>
      <t xml:space="preserve"> a </t>
    </r>
    <r>
      <rPr>
        <b/>
        <sz val="11"/>
        <color theme="1"/>
        <rFont val="Arial Narrow"/>
      </rPr>
      <t xml:space="preserve">11 </t>
    </r>
    <r>
      <rPr>
        <sz val="11"/>
        <color theme="1"/>
        <rFont val="Arial Narrow"/>
      </rPr>
      <t>preguntas</t>
    </r>
  </si>
  <si>
    <t>¿Generar pérdida de recursos económicos?</t>
  </si>
  <si>
    <t>CATASTROFICO</t>
  </si>
  <si>
    <r>
      <rPr>
        <sz val="11"/>
        <color theme="1"/>
        <rFont val="Arial Narrow"/>
      </rPr>
      <t xml:space="preserve">Responder afirmativamente de </t>
    </r>
    <r>
      <rPr>
        <b/>
        <sz val="11"/>
        <color theme="1"/>
        <rFont val="Arial Narrow"/>
      </rPr>
      <t>1 2</t>
    </r>
    <r>
      <rPr>
        <sz val="11"/>
        <color theme="1"/>
        <rFont val="Arial Narrow"/>
      </rPr>
      <t xml:space="preserve"> a </t>
    </r>
    <r>
      <rPr>
        <b/>
        <sz val="11"/>
        <color theme="1"/>
        <rFont val="Arial Narrow"/>
      </rPr>
      <t>19</t>
    </r>
    <r>
      <rPr>
        <sz val="11"/>
        <color theme="1"/>
        <rFont val="Arial Narrow"/>
      </rPr>
      <t xml:space="preserve">  preguntas</t>
    </r>
  </si>
  <si>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</si>
  <si>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</si>
  <si>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</si>
  <si>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</si>
  <si>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a lugar a procesos sancionatorios?</t>
  </si>
  <si>
    <t>¿Dar a lugar a procesos disciplinarios?</t>
  </si>
  <si>
    <t>¿Dar a lugar a procesos fiscales?</t>
  </si>
  <si>
    <t>¿Dar a lugar a procesos penales?</t>
  </si>
  <si>
    <t>¿Generar pérdida de credibilidad del sector?</t>
  </si>
  <si>
    <t>¿Ocasionar lesiones físicas o pérdida de vidas humanas?</t>
  </si>
  <si>
    <t>¿Afectar la imagen regional?</t>
  </si>
  <si>
    <t>¿Afectar la imagen nacional?</t>
  </si>
  <si>
    <t>¿Generar daño ambiental?</t>
  </si>
  <si>
    <t>MAPA DE RIESGOS DE CORRUPCIÓN</t>
  </si>
  <si>
    <t>Código: PI-F-25</t>
  </si>
  <si>
    <t>Versión: 04</t>
  </si>
  <si>
    <t>Identificación del riesgo</t>
  </si>
  <si>
    <t>Análisis del riesgo inherente</t>
  </si>
  <si>
    <t>Evaluación del riesgo - Valoración de los controles</t>
  </si>
  <si>
    <t>Evaluación del riesgo - Nivel del riesgo residual</t>
  </si>
  <si>
    <t>Seguimiento 1
 Líderes de Proceso</t>
  </si>
  <si>
    <t>Seguimiento 2
 Líderes de Proceso</t>
  </si>
  <si>
    <t>Seguimiento 3
 Líderes de Proceso</t>
  </si>
  <si>
    <t xml:space="preserve">Referencia </t>
  </si>
  <si>
    <t>Actividad</t>
  </si>
  <si>
    <t>Causas o situaciones relacionadas al agente generador que pueden originar prácticas corruptas</t>
  </si>
  <si>
    <t>Efectos o consecuencias de la dependencia / proceso
(pérdida, daño, detrimento, perjuicio, etc.)</t>
  </si>
  <si>
    <t>Descripción del riesgo de corrupción
(Posibilidad de que por acción u omisión se use el poder para desviar la gestión de lo público hacia un beneficio privado)</t>
  </si>
  <si>
    <t>Frecuencia con la cual se realiza la actividad</t>
  </si>
  <si>
    <t>Probabilidad Inherente</t>
  </si>
  <si>
    <t>%</t>
  </si>
  <si>
    <t>Criterios de impacto</t>
  </si>
  <si>
    <t>Observación de criterio</t>
  </si>
  <si>
    <t>Impacto 
Inherente</t>
  </si>
  <si>
    <t>No. Control</t>
  </si>
  <si>
    <t>Responsable</t>
  </si>
  <si>
    <t>Atributos</t>
  </si>
  <si>
    <t>Probabilidad Residual</t>
  </si>
  <si>
    <t>Probabilidad Residual Final</t>
  </si>
  <si>
    <t>Impacto Residual Final</t>
  </si>
  <si>
    <t>Zona de Riesgo Final</t>
  </si>
  <si>
    <t>Plan de Acción</t>
  </si>
  <si>
    <t>Fecha Implementación</t>
  </si>
  <si>
    <t>Fecha Seguimiento</t>
  </si>
  <si>
    <t>Seguimiento</t>
  </si>
  <si>
    <t>Tipo</t>
  </si>
  <si>
    <t>Implementación</t>
  </si>
  <si>
    <t>Calificación</t>
  </si>
  <si>
    <t>Documentación</t>
  </si>
  <si>
    <t>Frecuencia</t>
  </si>
  <si>
    <t>Evidencia</t>
  </si>
  <si>
    <t>Descripción del seguimiento</t>
  </si>
  <si>
    <t>Evidencias</t>
  </si>
  <si>
    <t>Seguimiento Dirección de Planeación</t>
  </si>
  <si>
    <t>Evaluación Oficina Auditoría Interna Mayo 2024</t>
  </si>
  <si>
    <t>Evaluación Oficina Auditoría Interna</t>
  </si>
  <si>
    <t>Elaboración de contratos y actos administrativos</t>
  </si>
  <si>
    <t>Económico y Reputacional</t>
  </si>
  <si>
    <t>Utilización inapropiada de información o conocimiento de la entidad para favorecer intereses particulares</t>
  </si>
  <si>
    <t>Exceso de intereses propios o de terceros/Desconocimiento de las normas institucionales y de la legislación</t>
  </si>
  <si>
    <t>Posibilidad de afectación de imagen y reputación institucional por utilización inapropiada de información o conocimiento de la entidad para favorecer intereses particulares</t>
  </si>
  <si>
    <t>Responder afirmativamente de UNA a CINCO pregunta(s) genera un impacto moderado</t>
  </si>
  <si>
    <t>El equipo Jurídico  establece anualmente una cláusula de confidencialidad y de propiedad intelectual en los estudios previos del contrato y minuta de contratación</t>
  </si>
  <si>
    <t>Director Jurídico-Secretara General</t>
  </si>
  <si>
    <t>Preventivo</t>
  </si>
  <si>
    <t>Manual</t>
  </si>
  <si>
    <t>Sin Documentar</t>
  </si>
  <si>
    <t>Aleatoria</t>
  </si>
  <si>
    <t>Con Registro</t>
  </si>
  <si>
    <t>Reducir (mitigar)</t>
  </si>
  <si>
    <t>Realizar seguimiento a los lineamientos en materia de propiedad intelectual y de confidencialidad en los procesos y procedimientos que involucren el uso de la información</t>
  </si>
  <si>
    <t>El equipo jurídico/Secretaría General</t>
  </si>
  <si>
    <t>Noviembre</t>
  </si>
  <si>
    <t>En curso</t>
  </si>
  <si>
    <t>El equipo de Contratación implementa actualmente la cláusula de confidencialidad y propiedad intelectual dentro de los estudios previos. En lo concerniente a la minuta del contrato se cuenta con cláusula de propiedad intelectual, cabe mencionar que el estudio previo forma parte integral de la minuta del contrato.</t>
  </si>
  <si>
    <t>https://drive.google.com/drive/folders/1oIL12ebkr-QTNpXad7TKh9QMgBvVgkEL</t>
  </si>
  <si>
    <t xml:space="preserve">Se evidencia que dentro del proceso pre contractual, se establece la cláusula de confidencialidad y de propiedad intelectual en los documentos y estudios previos. </t>
  </si>
  <si>
    <t>La Oficina Asesora de Auditoria  interna evidencia según el link reportado, la cláusula de confidencialidad y de propiedad intelectual en los estudios previos del contrato y minuta de contratación.</t>
  </si>
  <si>
    <t xml:space="preserve">Realizar capacitación anual de propiedad intelectual y uso adecuado de la información </t>
  </si>
  <si>
    <t>Secretaria General</t>
  </si>
  <si>
    <t xml:space="preserve">Gestionar con el área competente de inducción y reinducción para realizar  capacitación anual de propiedad intelectual y uso adecuado de la información </t>
  </si>
  <si>
    <t>El equipo jurídico/Secretaría General
Dirección de Recursos Humanos</t>
  </si>
  <si>
    <t>Marzo</t>
  </si>
  <si>
    <t>A la fecha se viene trabajando en la gestión de la propiedad intelectual institucional en el marco de registros ante la DNDA (Dirección Nacional de Derechos de Autor) y diferentes procesos internos de acuerdo con las necesidades institucionales. 
Se presenta correo de solicitud para capacitación en propiedad intelectual.</t>
  </si>
  <si>
    <t>https://drive.google.com/drive/folders/1xjz_l2b4S2F2WPf7s7pw23UybD8QMFqq</t>
  </si>
  <si>
    <t xml:space="preserve">Se evidencia solicitud donde se solicitó la capacitación para ser realizada en el posterior cuatrimestre. </t>
  </si>
  <si>
    <t>El equipo de contratación revisa y filtra anualmente de manera  adecuada, la información rendida en gestión transparente</t>
  </si>
  <si>
    <t>Equipo de contratación-Secretaria General</t>
  </si>
  <si>
    <t>Continua</t>
  </si>
  <si>
    <t xml:space="preserve">Revisar informe de auditoría realizado por ente control e implementar acciones de mejora en caso de aplicar </t>
  </si>
  <si>
    <t>El equipo de contratación/Secretaría General</t>
  </si>
  <si>
    <t>En caso de presentarse</t>
  </si>
  <si>
    <t>El equipo de contratación rinde de manera oportuna los contratos pertinentes en la plataforma destinada por la Contraloría General de Antioquia - Gestión Trasparente</t>
  </si>
  <si>
    <t>https://drive.google.com/drive/folders/1Whg6Yvl0syQACkqqUH-ngJfi2cdcVTVc</t>
  </si>
  <si>
    <t xml:space="preserve">Se evidencia informe exportado de Gestión Transparente donde se evidencia el listado de la información contractual en esta plataforma. </t>
  </si>
  <si>
    <t xml:space="preserve"> La Oficina Asesora de Auditoria  interna evidencia listado de contratos en gestión transparente de la Contraloria General de Antioquia. </t>
  </si>
  <si>
    <t xml:space="preserve">Expedición de actos administrativos y actuaciones disciplinarias </t>
  </si>
  <si>
    <t xml:space="preserve">Investigaciones penales y disciplinarias por manipulación, alteración o desaparición de registros, documentos o expedientes, con el fin de favorecer intereses particulares </t>
  </si>
  <si>
    <t>Interés particular en el uso de información
Desconocimiento de las normas institucionales y de la legislación</t>
  </si>
  <si>
    <t>Posibilidad de afectación de la imagen institucional, de investigaciones penales y disciplinarias por manipulación, alteración o desaparición de registros, documentos o expedientes, con el fin de favorecer intereses particulares.</t>
  </si>
  <si>
    <t>Responder afirmativamente de SEIS a ONCE pregunta(s) genera un impacto mayor</t>
  </si>
  <si>
    <t>El equipo jurídico revisa y lleva control de inventarios de todos los procesos disciplinarios que se adelantan en la Institución.</t>
  </si>
  <si>
    <t>Director Jurídico-Secretaria General</t>
  </si>
  <si>
    <t>Documentado</t>
  </si>
  <si>
    <t>El equipo jurídico tiene una herramienta dispuesta por medio de un cuadro de control de inventario, donde se debe relacionar los procesos disciplinarios que se adelantan en la Institución contra funcionarios y ex funcionarios.
No se han presentado ningún incidente disciplinario en el primer cuatrimestre.</t>
  </si>
  <si>
    <t>https://drive.google.com/drive/folders/10lUyzSRYOcxugA-0yzGZN2_wcUCvM7t_</t>
  </si>
  <si>
    <t xml:space="preserve">Se evidencia el control realizado para los inventarios de todos los procesos disciplinarios de la Institución y se cuenta con respectivo radicado para cada uno de estos. </t>
  </si>
  <si>
    <t xml:space="preserve">Realizar capacitación anual de la ley 1952 de 2019 “Código General Disciplinario” </t>
  </si>
  <si>
    <t>Directora de Recursos Humanos</t>
  </si>
  <si>
    <t xml:space="preserve">Solicitar a la Dirección de Recursos Humanos de manera anual una capacitación en materia de propiedad intelectual y uso adecuado de la información.  </t>
  </si>
  <si>
    <t>Junio</t>
  </si>
  <si>
    <t>La dirección de Recursos Humanos tiene programada esta capacitación para el segundo semestre conforme a planeación establecida dentro del Plan Institucional de Capacitaciones -PIC.</t>
  </si>
  <si>
    <t>Para este semestre no se cuenta con evidencias debido a que la capacitación se encuentra pendiente de desarrollo.</t>
  </si>
  <si>
    <t>Para este semestre no se cuenta con evidencias debido a que la capacitación se encuentra pendiente de desarrollo. Se recomienda al área responsable definir fecha de la capacitación.</t>
  </si>
  <si>
    <t>El equipo Jurídico revisa, controla y publica los actos administrativos expedidos por la entidad.</t>
  </si>
  <si>
    <t>Después de la solicitud realizada por las diferentes dependencias de la Institución, se crea el acto administrativo con la respectiva revisión jurídica y posterior radicación de cada documento a través del sistema G+.</t>
  </si>
  <si>
    <t>https://drive.google.com/drive/folders/151BoHBBNPd3TM6Tjc7dqmvwv9zjjGG-z</t>
  </si>
  <si>
    <t xml:space="preserve">Se evidencia el reporte con la relación de los actos administrativos expedidos. </t>
  </si>
  <si>
    <t>El Director de Tecnología asigna roles y perfiles para el manejo de los sistemas de información</t>
  </si>
  <si>
    <t xml:space="preserve">Director de Tecnología </t>
  </si>
  <si>
    <t>La asignación de roles y perfiles de los sistemas de información se realiza conforme a las necesidades institucionales, por parte de los administradores designados por el director de Tecnología.                                   
Se tiene establecido en el plan de mejoramiento la aprobación del documento (Borrador Política de Roles y Perfiles).                                     
Se cuenta con evidencia de Resolución Rectoral No. 202301641, por la cual se modifica la Resolución Rectoral No. 202301641 "Por la cual se adopta la Política de Protección de Datos para la Institución Universitaria Digital de Antioquia - IU Digital_ No. 202301810"</t>
  </si>
  <si>
    <t>https://drive.google.com/drive/folders/108em9_4DGoO8NHlERvZv0oBtPWDqA12a</t>
  </si>
  <si>
    <t xml:space="preserve">Se evidencia la Política de Protección de Datos y demás documentos con directrices para el manejo de los sistemas de información. </t>
  </si>
  <si>
    <t xml:space="preserve">Elaboración de contratos </t>
  </si>
  <si>
    <t xml:space="preserve">Posibilidad de afectación de la imagen institucional por investigaciones penales y disciplinarias por celebración indebida de contratos para beneficio propio o de un tercero </t>
  </si>
  <si>
    <t>Conflicto de interés
Deficiencias en conocimiento de normativa
Manipulación de perfiles</t>
  </si>
  <si>
    <t xml:space="preserve">Posibilidad de afectación de la imagen institucional por investigaciones penales y disciplinarias por celebración indebida de contratos para beneficio propio o de un tercero  </t>
  </si>
  <si>
    <t>Responder afirmativamente de DOCE a DIECINUEVE pregunta(s) genera un impacto catastrófico</t>
  </si>
  <si>
    <t>El equipo de Contratación aplica cada uno de los pasos del procedimiento contractual</t>
  </si>
  <si>
    <t xml:space="preserve">El equipo de Contratación/ Secretaria General </t>
  </si>
  <si>
    <t>Sin Registro</t>
  </si>
  <si>
    <t>Revisar procedimiento contractual y realizar ajustes en caso de ser necesario</t>
  </si>
  <si>
    <t>El equipo de contratación/Secretaria General</t>
  </si>
  <si>
    <t>Agosto</t>
  </si>
  <si>
    <t>El equipo de contratación ejecuta lo establecido en el Manual de Contratación, en cada una de sus diferentes etapas: Precontractual, Contractual y Poscontractual.</t>
  </si>
  <si>
    <t>https://drive.google.com/drive/folders/1Exvy92Ttb375zrxd1Twbo5aGRkd8bpZx</t>
  </si>
  <si>
    <t>Se cuenta con procedimiento y Manual de Contratación y se valida el desarrollo de las etapas contractuales. 
Adicionalmente, la Institución reporta la información contractual a través de la plataforma estatal SECOP II, donde se desarrolla la contratación conforme a lo establecido a los requerimientos de ley y la misma puede ser consultada línea.</t>
  </si>
  <si>
    <t xml:space="preserve">Solicitar a la Dirección de Recursos Humanos de manera anual una capacitación en materia de contratación estatal. </t>
  </si>
  <si>
    <t>La dirección de Recursos Humanos tiene programada esta capacitación para el segundo semestre conforme a la planeación del PIC.</t>
  </si>
  <si>
    <t xml:space="preserve">Para este semestre no se cuenta con evidencias debido a que la capacitación se encuentra pendiente de ejecución. </t>
  </si>
  <si>
    <t>Para este semestre no se cuenta con evidencias debido a que la capacitación se encuentra pendiente de ejecución. Se recomienda programar fecha de realización.</t>
  </si>
  <si>
    <t>El equipo de contratación realiza revisión jurídica del estudio previo vs la documentación aportada en la etapa precontractual.</t>
  </si>
  <si>
    <t>El equipo de contratación realiza la respectiva revisión de manera minuciosa de los diferentes procesos que ingresan a la Institución, acogiendose a las listas de chequeo designadas para cada uno.</t>
  </si>
  <si>
    <t>https://drive.google.com/drive/folders/1XpTuuZR9Wh7Vm3De_GugWxeJEu_CBrxB</t>
  </si>
  <si>
    <t>Se evidencian las listas de chequeo como herramienta de validación de la documentación que debe estar en cada proceso en su etapa precontractual.</t>
  </si>
  <si>
    <t>Elaboración de actos administrativos y de contratos</t>
  </si>
  <si>
    <t>Reputacional</t>
  </si>
  <si>
    <t>investigaciones penales y disciplinarias por conflicto de intereses para beneficio propio o de un tercero</t>
  </si>
  <si>
    <t>Falta de principios éticos frente a la Función Pública.
Beneficio particular</t>
  </si>
  <si>
    <t>Posibilidad de afectación de la imagen institucional por investigaciones penales y disciplinarias por conflicto de intereses para beneficio propio o de un tercero</t>
  </si>
  <si>
    <t>El equipo de Secretaría General, ajusta la normativa interna en armonía con la ley 1952 de 2019 “Código General Disciplinario” y la resolución rectoral No. 1076  “Por la cual se adopta el Manual de Conflictos de Intereses de la Institución Universitaria Digital de Antioquia – IU. Digital"</t>
  </si>
  <si>
    <t xml:space="preserve">Secretaria General </t>
  </si>
  <si>
    <t>Automático</t>
  </si>
  <si>
    <t>Proyectar acto administrativo para la revisión y aprobación del Consejo Directivo sobre el ajuste normativo en materia disciplinaria</t>
  </si>
  <si>
    <t>Secretaría General</t>
  </si>
  <si>
    <t>Julio</t>
  </si>
  <si>
    <t>Todas las disposiciones se encuentran reguladas en el acuerdo directivo No. 20230141 del 16 de noviembre del 2023 y Resolución Rectoral No. 1076 07 de septiembre de 2022 
 “Por la cual se adopta el Manual de Conflictos de Intereses de la Institución Universitaria Digital de Antioquia – IU. Digital".</t>
  </si>
  <si>
    <t>https://drive.google.com/drive/folders/1qkvpbbS-fKZmkWRApBp4dHMEowe3LDtF</t>
  </si>
  <si>
    <t>Se evidencia el Manual de Conflicto de Intereses debidamente formalizado.</t>
  </si>
  <si>
    <t>El equipo jurídico realiza campaña anual preventiva en materia de conflicto de intereses</t>
  </si>
  <si>
    <t>Director Jurídico-Secretaría General</t>
  </si>
  <si>
    <t xml:space="preserve">Solicitar a la Dirección de Comunicaciones, la divulgación de campaña preventiva en la materia. </t>
  </si>
  <si>
    <t>Como esta actividad se realiza anualmente, se tiene programada para desarrollarse en el segundo semestre del 2024.</t>
  </si>
  <si>
    <t>N/A</t>
  </si>
  <si>
    <t xml:space="preserve">Se encuentra pendiente la actividad programada para el segundo semestre. </t>
  </si>
  <si>
    <t>Según información reportada por el área encargada se encuentra pendiente la actividad, la cual estaría programada para el segundo semestre. Se recomienda fijar fecha de realización de la actividad.</t>
  </si>
  <si>
    <t xml:space="preserve">El equipo de Secretaría General, genera certificado de declaración juramentada de conflicto de intereses para dar paso con el proceso contractual. </t>
  </si>
  <si>
    <t>Proyectar formato para declaración de conflicto de intereses</t>
  </si>
  <si>
    <t>Abril</t>
  </si>
  <si>
    <t>Actualmente el equipo de Contratación cuenta con el formato GJ-F-011 Autorización consulta Certificados Persona Natural V05, documento indispensable para dar continuidad a los diferentes procesos que se adelantantan en la Entidad, y en la cual reposa declaración juramentada de conflicto de intereses.</t>
  </si>
  <si>
    <t>https://drive.google.com/drive/folders/1sXBSeTPHZIb6rkHh77XvUISz2YqlKX3m</t>
  </si>
  <si>
    <t xml:space="preserve">Se evidencian los documentos de certificado de declaración juramentada de conflicto de intereses para dar continuidad con el proceso precontractual. </t>
  </si>
  <si>
    <t xml:space="preserve">Ejecutar funciones establecidas en el manual de funciones </t>
  </si>
  <si>
    <t>Extralimitación de funciones favoreciendo intereses particulares</t>
  </si>
  <si>
    <t>Conflicto de interés/
Desconocimiento de la normatividad vigente</t>
  </si>
  <si>
    <t>Posibilidad de afectación disciplinaria y de pérdida de imagen institucional por extralimitación de funciones favoreciendo intereses particulares</t>
  </si>
  <si>
    <t xml:space="preserve">Directora de Recursos Humanos </t>
  </si>
  <si>
    <r>
      <rPr>
        <sz val="12"/>
        <color theme="1"/>
        <rFont val="Calibri"/>
      </rPr>
      <t>La Secretaría General, solicita a la Dirección de Recursos Humanos, la capacitación anual de la ley 1952 de 2019 “</t>
    </r>
    <r>
      <rPr>
        <i/>
        <sz val="12"/>
        <color theme="1"/>
        <rFont val="Calibri"/>
      </rPr>
      <t xml:space="preserve">Código General Disciplinario” </t>
    </r>
  </si>
  <si>
    <t>La dirección de Recursos Humanos tiene programada esta capacitación para el segundo semestre de acuerdo con la planeación del Plan Institucional de Capacitaciones -PIC.</t>
  </si>
  <si>
    <t xml:space="preserve">No se cuenta con evidencias debido a que la actividad esta planificada para el segundo semestre. </t>
  </si>
  <si>
    <t>El equipo de Recursos Humanos, orienta en la adopción de la metodología y suministra los instrumentos para la formalización de los acuerdos de gestión y posteriormente los archiva en el historial laboral.</t>
  </si>
  <si>
    <t>Detectivo</t>
  </si>
  <si>
    <t>Reducir (compartir)</t>
  </si>
  <si>
    <t>La Dirección de Recursos Humanos hace entrega del formato para concertar acuerdos de gesión y capacita al personal Directivo en el uso de la plataforma Gestión Positiva para realizar los seguimientos y evaluación; consolida la información y la archiva.</t>
  </si>
  <si>
    <t>https://drive.google.com/file/d/1Cuv4P5rmRtSzQutW-kkZH2BFuCXAEUmU/view?usp=sharing</t>
  </si>
  <si>
    <t>Se cuenta con herramienta para la suscripción de los acuerdos de gestión.</t>
  </si>
  <si>
    <t>Director de Planeación</t>
  </si>
  <si>
    <t>Correctivo</t>
  </si>
  <si>
    <r>
      <rPr>
        <u/>
        <sz val="12"/>
        <color rgb="FF1155CC"/>
        <rFont val="Calibri"/>
      </rPr>
      <t>https://drive.google.com/drive/folders/1z35w5G45MpaVacSRmritcG_337roIzpX?usp=sharing</t>
    </r>
    <r>
      <rPr>
        <u/>
        <sz val="12"/>
        <color rgb="FF0000FF"/>
        <rFont val="Calibri"/>
      </rPr>
      <t xml:space="preserve">
 </t>
    </r>
    <r>
      <rPr>
        <u/>
        <sz val="12"/>
        <color rgb="FF1155CC"/>
        <rFont val="Calibri"/>
      </rPr>
      <t>https://drive.google.com/drive/folders/1zXr7LuJK3JLzFWa5KDEyZ26TIFXTf0e-?usp=drive_link</t>
    </r>
  </si>
  <si>
    <t xml:space="preserve">Se evidencian los acuerdos de gestión con información referente al Plan de Desarrollo y Plan de acción anual para la vigencia 2024.  
</t>
  </si>
  <si>
    <t>La Directora de Recursos Humanos consolida la información enviada por todas las áreas para elaborar el manual de funciones de la Institución.</t>
  </si>
  <si>
    <t>Director Recursos Humanos</t>
  </si>
  <si>
    <t>La dirección de Recursos Humanos tiene programada esta capacitación para el segundo semestre desde el PIC.</t>
  </si>
  <si>
    <r>
      <rPr>
        <u/>
        <sz val="12"/>
        <color rgb="FF000000"/>
        <rFont val="Calibri"/>
      </rPr>
      <t xml:space="preserve">Para este semestre no se cuenta con evidencias debido a que la actividad esta planificada para el segundo semestre. 
Se aclara que a la fecha, se cuenta con Manual de Funciones y Competencias Laborales por medio de la Resolución Rectoral 367 y el mismo reposa en el sitio web institucional </t>
    </r>
    <r>
      <rPr>
        <u/>
        <sz val="12"/>
        <color rgb="FF1155CC"/>
        <rFont val="Calibri"/>
      </rPr>
      <t>https://www.iudigital.edu.co/index.php/informacion-entidad/mision-vision-funciones-deberes.</t>
    </r>
    <r>
      <rPr>
        <sz val="12"/>
        <color theme="1"/>
        <rFont val="Calibri"/>
      </rPr>
      <t xml:space="preserve"> Al tratar de verificar evidencia desde Planeación no se puede abrir y sale error </t>
    </r>
    <r>
      <rPr>
        <u/>
        <sz val="12"/>
        <color rgb="FF1155CC"/>
        <rFont val="Calibri"/>
      </rPr>
      <t>404.Se</t>
    </r>
    <r>
      <rPr>
        <sz val="12"/>
        <color theme="1"/>
        <rFont val="Calibri"/>
      </rPr>
      <t xml:space="preserve"> recomienda verificar los link de las evidencias.</t>
    </r>
  </si>
  <si>
    <t>El equipo jurídico-Secretaría General, actualiza permanentemente la normatividad aplicable y apoya la actualización del normograma institucional</t>
  </si>
  <si>
    <t>Es una actividad que se realiza semestralmente para mantener actualizada la normativa de la Institución.</t>
  </si>
  <si>
    <t>https://drive.google.com/drive/folders/1DLnF6q7GWDpYKfegSzP58c3F7Ixl6t8g</t>
  </si>
  <si>
    <t>La Institución cuenta con normograma y adicionalmente se lleva control de los actos administrativos a través de la plataforma G+.</t>
  </si>
  <si>
    <r>
      <rPr>
        <sz val="12"/>
        <color theme="1"/>
        <rFont val="Calibri"/>
      </rPr>
      <t xml:space="preserve"> La Oficina Asesora de Auditoria  interna evidencia Normograma de la entidad . </t>
    </r>
    <r>
      <rPr>
        <u/>
        <sz val="12"/>
        <color rgb="FF1155CC"/>
        <rFont val="Calibri"/>
      </rPr>
      <t>https://www.iudigital.edu.co/pdfs/transparencia/Normatividad/Normograma/IU%20Digital%20-%20Normograma%20Institucional.pdf</t>
    </r>
    <r>
      <rPr>
        <sz val="12"/>
        <color theme="1"/>
        <rFont val="Calibri"/>
      </rPr>
      <t xml:space="preserve">  En el normograma entregado como evidencia solo se observa información hasta junio de 2023 lo que no permite certificar actualización semestral para este seguimiento.</t>
    </r>
  </si>
  <si>
    <t>Estructuración de la etapa precontractual para adquisición de un bien o servicio o la ejecución de una obra</t>
  </si>
  <si>
    <t>Conducta inapropiada del funcionario que participa en la estructuración de la elaboración de los estudios previos, orden o directriz de un superior jerárquico</t>
  </si>
  <si>
    <t>Detrimento de la imagen y credibilidad de la IU Digital de Antioquia/ Detrimento patrimonial/ Pérdidas económicas/Incumplimiento de las  metas institucionales</t>
  </si>
  <si>
    <t>Posibilidad de incurrir en responsabilidades fiscales, disciplinarias, penales y civiles por estructuración de la etapa precontractual para adquisición de un bien o servicio o la ejecución de una obra, para beneficio propio o de un tercero.</t>
  </si>
  <si>
    <t>El profesional especializado de la dirección de Servicios Generales, de manera semestral, capacita al equipo de trabajo en temas relacionados con las responsabilidades que tienen los funcionarios públicos y contratistas en las entidades estatales.</t>
  </si>
  <si>
    <t xml:space="preserve"> Director de Servicios Generales</t>
  </si>
  <si>
    <t>Un funcionario de la Dirección de Servicios Generales, de manera semestral, capacita al equipo de trabajo en temas relacionados con las responsabilidades que tienen los funcionarios públicos y contratistas en las entidades estatales</t>
  </si>
  <si>
    <t>Funcionario de la Dirección de Servicios Generales</t>
  </si>
  <si>
    <t>Junio
Diciembre</t>
  </si>
  <si>
    <t>Se realizó la capacitación en temas relacionados con las responsabilidades que tienen los funcionarios públicos y contratistas en las entidades estatales.</t>
  </si>
  <si>
    <t>https://drive.google.com/drive/folders/1OJiKApbS7K6NSHpphsaj-PtLS8WSI4Ym?usp=sharing</t>
  </si>
  <si>
    <t>Se evidencian los listados de asistencia y fotos de la capacitacion realizada en la Ley 1474 de 2011 y Ley 1952 del 2019.</t>
  </si>
  <si>
    <t>La Oficina Asesora de Auditoria  interna evidencia los  correos de citación, listados de asistencia y registro fotográfico de capacitación realizada en la ley 1474 de 2011 y Ley 1952 del 2019 para los integrantes de la Dirección de Servicios Generales.</t>
  </si>
  <si>
    <t xml:space="preserve">El director de Servicios Generales, revisa permanentemente los documentos que tienen que ver con la etapa precontractual y realiza observaciones en caso de ser necesario. </t>
  </si>
  <si>
    <t>El director de Servicios Generales realiza el control y la verificación de los estudios previos de todos los procesos que se líderan desde la dependencia, para lo cual se deja la constancia de la compilación de los procesos que se han realizado este trimestre.</t>
  </si>
  <si>
    <t>https://drive.google.com/drive/folders/1OLbZpjFkyOTTEF8AzD28JS6NzwU4c9Sd?usp=sharing</t>
  </si>
  <si>
    <t>La etapa precontractual de los procesos de contratación cuenta con validación previa por parte del líder de Servicios Generales.</t>
  </si>
  <si>
    <t>La Oficina Asesora de Auditoria  interna corrobora para las evidencias entregadas, que se realizó  verificación de documentos  y aprobación por parte del Director de Servicios Generales de los estudios previos en los procesos liderados y aportados en la evidencia.</t>
  </si>
  <si>
    <t>Aceptar</t>
  </si>
  <si>
    <t>La Dirección de Servicios Generales, solicita capacitación en la ley 1952 de 2019</t>
  </si>
  <si>
    <t xml:space="preserve">Profesional Especialización Director Jurídico </t>
  </si>
  <si>
    <t>La dirección de Recursos Humanos tiene programada esta capacitación para el segundo semestre de acuerdo con la planeación del Plan Institucional de Capacitaciones - PIC.</t>
  </si>
  <si>
    <t xml:space="preserve">No se cuenta con evidencias debido a que la capacitación esta planificada para el segundo semestre. </t>
  </si>
  <si>
    <t>Según información dada por el área encargada de la actividad, no se cuenta con evidencias debido a que la capacitación esta planificada para el segundo semestre. Se recomienda adjuntar evidencias de fecha de programación para la capacitación.</t>
  </si>
  <si>
    <t>El equipo de la Dirección de Tecnología, en cada proceso precontractual, valida las condiciones técnicas y características del producto o servicio con el fin de verificar que se encuentre ajustado a la ley y en caso de ser necesario se realizan las observaciones correspondientes. Producto de esto, se emite un correo con el aval del proceso de contratación cuando sean procesos externos a la Dirección de Tecnología.</t>
  </si>
  <si>
    <t>La Dirección de Tecnología cuenta con personal de apoyo administrativo, encargado de validar las condiciones técnicas y jurídicas de los procesos precontractuales.</t>
  </si>
  <si>
    <t>https://drive.google.com/drive/folders/1fji7cH1pNtJLjunhV4odACYD0aPokY-t</t>
  </si>
  <si>
    <t>Se revisan las evidencias donde se aprecia la validación de las condiciones técnicas y características del producto o servicio por parte de la Dirección de Tecnologías, con el fin de verificar que se encuentre ajustado a las condiciones técnicas y los lineamientos establecidos por la ley en caso de ser necesario.</t>
  </si>
  <si>
    <r>
      <rPr>
        <sz val="12"/>
        <color theme="1"/>
        <rFont val="Calibri"/>
      </rPr>
      <t xml:space="preserve">La Oficina Asesora de Auditoria  interna verifica que la Dirección de Tecnología tiene personal encargado de revisar el cumplimiento de las condiciones técnicas y características del producto o servicio para el proceso </t>
    </r>
    <r>
      <rPr>
        <u/>
        <sz val="12"/>
        <color rgb="FF000000"/>
        <rFont val="Calibri"/>
      </rPr>
      <t>precontractual.  Se</t>
    </r>
    <r>
      <rPr>
        <sz val="12"/>
        <color theme="1"/>
        <rFont val="Calibri"/>
      </rPr>
      <t xml:space="preserve"> recomienda que se deje acceso directo a la Jefe de la Oficina Asesora de las evidencias ya que al tratar de abrir el link no hay acceso.</t>
    </r>
  </si>
  <si>
    <t>El Director de Tecnología, solicita el diligenciamiento del acuerdo de confidencialidad a los funcionarios o contratistas de la Dirección de Tecnología , cada vez se realice proceso precontractual.</t>
  </si>
  <si>
    <t>Realizar capacitación en manejo de información confidencial y socializar las sanciones contenidas en el procedimiento administrativo sancionatorio y código penal.</t>
  </si>
  <si>
    <t>Director de Tecnologia - Dirección Jurídica</t>
  </si>
  <si>
    <t xml:space="preserve">Mayo </t>
  </si>
  <si>
    <t>En conjunto con el director Jurídico se elaboró un formato de Acuerdo de Confidencialidad, para ser incluido dentro de los documentos precontractuales obligatorios de los contratistas de la Dirección de Tecnología.</t>
  </si>
  <si>
    <t>https://drive.google.com/drive/folders/1z5rd-2SoxbqTYTj6UiqfHDzffNBW3Z-J</t>
  </si>
  <si>
    <t>Se evidencian los acuerdos de confidencialidad previo suscrito por los contratistas.</t>
  </si>
  <si>
    <t>La Oficina Asesora de Auditoria  interna evidencia que existe formato para  declaración de confidenciadidad y compromiso con la seguridad de la información de los contratistas de la dirección de tecnologia. Se recomienda que se deje acceso directo a la Jefe de la Oficina Asesora de las evidencias ya que al tratar de abrir el link no hay acceso.</t>
  </si>
  <si>
    <t>Secretarìa General- Direcciòn Juridica</t>
  </si>
  <si>
    <t>https://drive.google.com/drive/folders/15xtMgCQGYBrZeP9Wcdl2LQqX60B_0DcG</t>
  </si>
  <si>
    <t xml:space="preserve"> La Oficina Asesora de Auditoria  interna verifica la existencia de formatos de lista de chequeo de la documentación aportada en la etapa precontractual entregado por la Secretaría General.</t>
  </si>
  <si>
    <t>Verificación de los documentos de selección</t>
  </si>
  <si>
    <t>Falta de una adecuada verificación de la calidad del requisito/
Dificultades para determinar el grado de calidad del requisito/ Falta de educación o de una cultura del compromiso/ Falta de información por parte de las personas que están autorizadas para administrar los documentos, favoreciendo a terceros.</t>
  </si>
  <si>
    <t xml:space="preserve">Detrimento patrimonial/ Investigaciones y sanciones de tipo administrativo, disciplinario, fiscal y penal/ Falta de equidad/ Falta de canales de comunicación para los grupos de valor </t>
  </si>
  <si>
    <t>Posibilidad de suplantación de requisitos del estudiante para beneficio propio o de un tercero</t>
  </si>
  <si>
    <t xml:space="preserve">El equipo de Admisiones y Registro, valida permanente la documentación entregada  por los aspirantes a ingresar a la Institución,validando el título de bachiller y los datos personales. </t>
  </si>
  <si>
    <t xml:space="preserve">Coordinadora de Registro y Control  </t>
  </si>
  <si>
    <t>Realizar calendario interno de trabajo para auditar los documentos por cortes</t>
  </si>
  <si>
    <t>Equipo Admisiones y registro</t>
  </si>
  <si>
    <t>Diciembre de 2022 para el 2023-1
Abril a Julio de 2023 para el 2023-2
Diciembre 2023 para 2024-1</t>
  </si>
  <si>
    <t>Desde el área de Admisiones y Registro se cuenta con personal que constantemente está realizando la validación y verificación de los documentos y los datos personales de los aspirantes.</t>
  </si>
  <si>
    <t>https://drive.google.com/drive/u/0/folders/16R3w9u7LVBv3NdziYiOA5Stms5LzfaT5</t>
  </si>
  <si>
    <t>Se evidencia herramienta en Excel donde registran de forma permanente la información entregada por los estudiantes y así identificar el estado de la documentación.</t>
  </si>
  <si>
    <t xml:space="preserve">El Coordinador del área, realiza capacitación e inducción al personal, cada vez que se requiera (semestralmente) en el manejo del sistema académico, con la finalidad de no incurrir en corrupción. </t>
  </si>
  <si>
    <t xml:space="preserve">Planificar capacitación de inducción y reinducción al personal al proceso de Admisiones y Registro </t>
  </si>
  <si>
    <t>Coordinadora de Admisiones y Registro</t>
  </si>
  <si>
    <t>Abril 2023
Septiembre 2023</t>
  </si>
  <si>
    <t>Los dias 2 y 20 de marzo del 2024, se realizarón capacitaciones en el manejo del software académico Educatic, principalmente en renovación de matricula y programación académica, las cuales fueron coordinadas por la líder del área de Admisiones y Registros. Además, a partir del 23 de febrero han ingresado nuevos contratistas los cuales han estado en capacitaciones continuas de manera prensencial.</t>
  </si>
  <si>
    <t>https://drive.google.com/drive/u/0/folders/16Mpv1az2towfwKLztJ68MJECVAy-vUsd</t>
  </si>
  <si>
    <t xml:space="preserve">Se cuenta con listado de asistencia y grabaciones de la capacitación en mención. </t>
  </si>
  <si>
    <t xml:space="preserve">El equipo de Admisiones y Registro, divulga de manera semestral las guías que contienen los documentos a acreditar y la sugerencia: "los documentos serán verificados, en caso de encontrar alguna inconsistencia su proceso podría ser anulado"  </t>
  </si>
  <si>
    <t>Actualizar y divulgar las guías del proceso de inducción a los aspirantes</t>
  </si>
  <si>
    <t>Octubre de 2022 para el 2023-1
Abril 2023  para el 2023-2
Septiembre 2023 para 2024-1</t>
  </si>
  <si>
    <t>Cada semestre se construye guía con el calendario académico, y los requisitos de inscripción, para cada programa, la cual es publicada cuando se habilita el Banner de inscripción</t>
  </si>
  <si>
    <t>https://drive.google.com/drive/u/0/folders/17cr6hTMnMR-YfpiImr9sGeSYAfvMHLDp</t>
  </si>
  <si>
    <t xml:space="preserve">Se evidencian las guías realizadas y documentación complementaria  que es compartida con los estudiantes. </t>
  </si>
  <si>
    <t>Producción de contenidos</t>
  </si>
  <si>
    <t xml:space="preserve">Falta de conocimiento de la normativa vinculada con los derechos de autor / Falta de cumplimiento de condiciones mínimas de calidad/ Incumplimiento en el protocolo para hacer uso del software de antiplagio </t>
  </si>
  <si>
    <t>Detrimento de la imagen y credibilidad de la IU Digital de Antioquia/ Detrimento patrimonial/ Pérdidas económicas/ Pérdida de competitividad/ No cumplimiento de las  metas institucionales/ No cumplimiento de la misión institucional</t>
  </si>
  <si>
    <t>Posibilidad de sanción jurídica por plagio en la producción de contenidos para un beneficio propio o de un tercero</t>
  </si>
  <si>
    <t>Validar por medio de un reporte, del nivel de autenticidad y uso adecuado de citaciones en la producción de documentos maestros de programas, cada que se haga un documento, a través de software especializado.</t>
  </si>
  <si>
    <t xml:space="preserve">Decanos de Programa
Directora de Calidad de Académica </t>
  </si>
  <si>
    <t>Para el cuatrimestre del presente año, no se ha ejecutado producciób de docuentos maestros de programas y por ende no se cuenta con el analisis de turnitin.</t>
  </si>
  <si>
    <t>No se relacionan evidencias debido a que en este primer cuatrimestre no se han implementados documentos maestros de programas.</t>
  </si>
  <si>
    <t>Según información del área encargada de la actividad, no se relacionan evidencias debido a que en este primer cuatrimestre no se han implementados documentos maestros de programas.</t>
  </si>
  <si>
    <t>Capacitación en derechos de autor, citación y construcción de contenidos.</t>
  </si>
  <si>
    <t>Directora del CRAI</t>
  </si>
  <si>
    <t>Planificar capacitación en derechos de autor, citación y construcción de contenidos.</t>
  </si>
  <si>
    <t>Responsable CRAI</t>
  </si>
  <si>
    <t>Mayo/Junio
Septiembre/Diciembre</t>
  </si>
  <si>
    <t>Se realizaron capacitaciones en normas APA y derechos de autor por parte del CRAI</t>
  </si>
  <si>
    <t>https://drive.google.com/drive/u/0/folders/1DrEaoKJAYiuXcUIeMRIoXOH7qXsIxYwo</t>
  </si>
  <si>
    <t>Se revisa listado de capacitaciones realizadas en normas APA y derechos de autor a los docentes realizada por el CRAI.</t>
  </si>
  <si>
    <t>El Director de Tecnología, dispone de herramienta tecnológica para la prevención de plagio, para cada curso o a necesidad.</t>
  </si>
  <si>
    <t>La Institución cuenta con licenciamiento de la plataforma Turnitin, dispuesta para la prevención del plagio.</t>
  </si>
  <si>
    <t>https://drive.google.com/drive/folders/1MHgNUQ0td_Fu5FawrEflIA0gC9Bx-7Jp</t>
  </si>
  <si>
    <t>Se evidencia el clausulado con la adquisición del proveedor que suministra la herramienta, adicional informe de turnitín.</t>
  </si>
  <si>
    <t>El Director de Tecnología, dispone de personal capacitado para realizar la validación manual de contenido por profesionales de control de calidad, corrección de estilo y asesores tecnopedagógicos.</t>
  </si>
  <si>
    <t>Se han realizado diferentes contratos para llevar a cabo las labores de asesoría tecnopedagógica, control de estilo y control de calidad, de manera que sea posible ejecutar de forma adecuada la validación manual de los contenidos de los cursos.</t>
  </si>
  <si>
    <t>https://drive.google.com/drive/folders/1AatY-CpC7igJZ6pNLiWROID-MltTKl6E</t>
  </si>
  <si>
    <t>Se evidencian los clausulados de las personas contratadas para realizar la validación manual de contenido por profesionales de control de calidad, corrección de estilo y asesores tecnopedagógicos.</t>
  </si>
  <si>
    <t>Verificación de documentos de ingreso para la vinculación de funcionario público.</t>
  </si>
  <si>
    <t xml:space="preserve">Exceso de intereses propios o de terceros/
Comportamiento poco ético y mal actuar frente a la exigencia frente a la normatividad. </t>
  </si>
  <si>
    <t>Detrimento al patrimonio y deficiencias en la prestación del servicio/ Falta de compromisos de los funcionarios para mantener el sistema de gestión/ Pérdida de competitividad, reconocimiento y mala imagen institucional/ Desorganización de la documentación, perdida, daño de la documentación académica.</t>
  </si>
  <si>
    <t xml:space="preserve">Posibilidad de falsificación de documentos para el ingreso como funcionarios de planta para beneficio propio o de un tercero
</t>
  </si>
  <si>
    <t xml:space="preserve">Verificación de toda la documentaciòn remitida por el funcionario de planta aspirante, cada vez que se genera la necesidad. </t>
  </si>
  <si>
    <t xml:space="preserve">Dirección de Recursos Humanos </t>
  </si>
  <si>
    <t>La Dirección de Recursos Humanos convalida con las diferentes Instituciones de educación superior los certificados entregados por el personal nuevo que ingresa a la Institución.</t>
  </si>
  <si>
    <t>https://drive.google.com/drive/folders/1ZSi09v5ZSf30gB-VKpX8GtaZ8HGAJxp4?usp=sharing</t>
  </si>
  <si>
    <t xml:space="preserve">Se evidencia la verificación de la documentación entregada por los funcionarios de planta. </t>
  </si>
  <si>
    <t>La  Oficina Asesora de Auditoria  interna  evidencia que se verifica la documentaciòn remitida por el funcionario de planta aspirante.</t>
  </si>
  <si>
    <r>
      <rPr>
        <b/>
        <sz val="12"/>
        <color rgb="FFE36C09"/>
        <rFont val="Calibri Light"/>
      </rPr>
      <t xml:space="preserve">*Nota: </t>
    </r>
    <r>
      <rPr>
        <sz val="12"/>
        <color theme="1"/>
        <rFont val="Calibri Ligh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</si>
  <si>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</si>
  <si>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</si>
  <si>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</si>
  <si>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</si>
  <si>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</si>
  <si>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</si>
  <si>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</si>
  <si>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</si>
  <si>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</si>
  <si>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</si>
  <si>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</si>
  <si>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</si>
  <si>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</si>
  <si>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</si>
  <si>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</si>
  <si>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</si>
  <si>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</si>
  <si>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</si>
  <si>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</si>
  <si>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</si>
  <si>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</si>
  <si>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</si>
  <si>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</si>
  <si>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</si>
  <si>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</si>
  <si>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</si>
  <si>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</si>
  <si>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</si>
  <si>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</si>
  <si>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</si>
  <si>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</si>
  <si>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</si>
  <si>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</si>
  <si>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</si>
  <si>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</si>
  <si>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</si>
  <si>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</si>
  <si>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</si>
  <si>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</si>
  <si>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</si>
  <si>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</si>
  <si>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</si>
  <si>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</si>
  <si>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</si>
  <si>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</si>
  <si>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</si>
  <si>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</si>
  <si>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</si>
  <si>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</si>
  <si>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</si>
  <si>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</si>
  <si>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</si>
  <si>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</si>
  <si>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</si>
  <si>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</si>
  <si>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</si>
  <si>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</si>
  <si>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</si>
  <si>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</si>
  <si>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</si>
  <si>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</si>
  <si>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</si>
  <si>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</si>
  <si>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</si>
  <si>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</si>
  <si>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</si>
  <si>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</si>
  <si>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</si>
  <si>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</si>
  <si>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</si>
  <si>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Entre 1 y 5 es MODERADO</t>
  </si>
  <si>
    <t>Entre 6 y 11 es MAYOR</t>
  </si>
  <si>
    <t xml:space="preserve">Entre 12 y 19 CATASTRÓFICO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</si>
  <si>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</si>
  <si>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</si>
  <si>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</si>
  <si>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</si>
  <si>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</si>
  <si>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</si>
  <si>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</si>
  <si>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</si>
  <si>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</si>
  <si>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</si>
  <si>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</si>
  <si>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</si>
  <si>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</si>
  <si>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</si>
  <si>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</si>
  <si>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</si>
  <si>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</si>
  <si>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</si>
  <si>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</si>
  <si>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</si>
  <si>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</si>
  <si>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Plan de accion (solo para la opción reducir)</t>
  </si>
  <si>
    <t>Finalizado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</si>
  <si>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</si>
  <si>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</si>
  <si>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</si>
  <si>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</si>
  <si>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</si>
  <si>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</si>
  <si>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</si>
  <si>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</si>
  <si>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</si>
  <si>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</si>
  <si>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</si>
  <si>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La Oficina Asesora de Auditoria  interna  evidencia correo de solicitud de capacitación en el tema de Propiedad intelectual al área de Talento Humano el dia 05 abril de 2024. Se hace recomendación que entre las áreas encargadas se defina  fecha de la capacitación.</t>
  </si>
  <si>
    <t>La Oficina Asesora de Auditoria  interna evidencia  cuadro donde reposa información general  de los procesos disciplinarios que adelanta la Institución en el cuadro de control de inventario. Se recomienda informacion mas amplia en especial en el último item "Estado a cuatrimestre ".</t>
  </si>
  <si>
    <t xml:space="preserve">La Oficina Asesora de Auditoria  Interna evidencia la existencia de herramienta para  control y publicación de los actos administrativos  expedidos. </t>
  </si>
  <si>
    <t>La Oficina Asesora de Auditoria  Interna evidencia el borrador de la politica de roles y perfiles,  plataformas académicas y resolución rectoral para el manejo de los sistemas de información. Se recomienda la expedicion del acto administrativo en firme, ya que si  bien el borrador es un avance, no demuestra el cumplimiento de la actividad. Se recomienda dejar siempre abiertos los link para consulta de la Jefe de la Oficina Asesora ya que en el momento de evaluar tenia acceso restringido.</t>
  </si>
  <si>
    <t>La Oficina Asesora de Auditoria  Interna  verifica  que en la entidad existe el Manual y procedimiento de contratación e información reportada en plataforma SECOP ll.  Se observa que solo existe una versión de dicho Manual de la vigencia 2019, se recomienda en aras de la mejora continua que exige la gestión contractual al interior de la entidad, realizar actualización y adoptarlo bajo acto administrativo.</t>
  </si>
  <si>
    <t xml:space="preserve"> La Oficina Asesora de Auditoria  Interna  evidencia la existencia de formatos de listas de chequeo para la revisión de documentación aportada para la etapa precontractual. </t>
  </si>
  <si>
    <r>
      <rPr>
        <sz val="12"/>
        <color theme="1"/>
        <rFont val="Calibri"/>
      </rPr>
      <t xml:space="preserve">La Oficina Asesora de Auditoria  interna evidencia la existencia del Manual de Conflicto de Intereses adoptado bajo Resolución Rectoral  </t>
    </r>
    <r>
      <rPr>
        <u/>
        <sz val="12"/>
        <color rgb="FF1155CC"/>
        <rFont val="Calibri"/>
      </rPr>
      <t>https://iudigital.gmas.co/gmas/VisualizacionDocumento.public?documento=0000000353</t>
    </r>
    <r>
      <rPr>
        <sz val="12"/>
        <color theme="1"/>
        <rFont val="Calibri"/>
      </rPr>
      <t xml:space="preserve"> .  Se recomienda socialización y capacitación a funcionarios y contratistas.</t>
    </r>
  </si>
  <si>
    <t xml:space="preserve">La Oficina Asesora de Auditoria  Interna evidencia formato para Declaración Juramentada de Conflicto de Intereses. </t>
  </si>
  <si>
    <t>Según la información entregada por el área responsable, no se cuenta con evidencias debido a que la actividad esta planificada para el segundo semestre. Se recomienda generar fecha de capacitación.</t>
  </si>
  <si>
    <t>La Oficina Asesora de Auditoría Interna evidencia correo enviado a los Directivos de la IU.Digital desde Recursos Humanos: " De acuerdo con lo establecido en la Circular 003 del 2022 - Acuerdos de Gestión, les solicitamos amablemente enviar la concertación de los acuerdos de gestión para el año 2024. Para facilitar el proceso, les pedimos que envíen los documentos con las firmas correspondientes del Superior Jerárquico y el Gerente Público a la Dirección de Recursos Humanos, utilizando el siguiente correo electrónico:ndirgestionhumana@iudigital.edu.co
Adicionalmente, les solicitamos enviar una copia al siguiente correo:
profesionalgestionhumana@iudigital.edu.co "Por favor hacer entrega de los documentos entre el miércoles 28 de febrero y el viernes 15 de marzo.
Nota 1. Para diligenciar la columna C, se adjunta Plan de Acción 2024 (apoya Dirección de Planeación).
Nota 2. La columna D, compromisos gerenciales, enfocado al cumplimiento de los objetivos institucionales. para la suscripción de los acuerdos de gestión. "</t>
  </si>
  <si>
    <t>Desde la Dirección de Planeación se construyó y llevó para aprobación el Plan de Acción de la vigencia 2024 ante el Comité de Gestión y Desempeño y los diversos planes institucionales que se integran a este. El mismo reposa en el sitio web y es de conocimiento del equipo directivo; allí, se establecen las metas que cada uno de los gerentes públicos deben cumplir. 
Con respecto al seguimiento de los acuerdos de gestión, se desarrolló este mismo para la vigencia 2023 y a la fecha, se encuentra en proceso de concertación por parte de las dependencias los acuerdos de la vigencia 2024.</t>
  </si>
  <si>
    <t>El equipo de Planeación suministra la información referente al Plan de Desarrollo y Plan de acción anual a través del seguimiento oportuno de los acuerdos de gestión .</t>
  </si>
  <si>
    <t>Según información de la dirección de Recursos Humanos  se tiene programada esta capacitación para el segundo semestre desde el PIC. Se recomienda entregar como evidencia la fecha en que se realizará la capacitación.</t>
  </si>
  <si>
    <t>La Oficina Asesora de Auditoria  Interna  evidencia  que existe registro en herramienta de Excel de documentación entregada por los estudiantes.</t>
  </si>
  <si>
    <t>La Oficina Asesora de Auditoria Interna evidencia grabaciones de capacitaciónes y listado de asistencia, realizada de parte del coordinador.</t>
  </si>
  <si>
    <r>
      <rPr>
        <sz val="12"/>
        <color theme="1"/>
        <rFont val="Calibri"/>
      </rPr>
      <t xml:space="preserve"> La Oficina Asesora de Auditoria  Interna evidencia la existencia de  las guías de inspección  y acuerdos académicos. </t>
    </r>
    <r>
      <rPr>
        <u/>
        <sz val="12"/>
        <color rgb="FF1155CC"/>
        <rFont val="Calibri"/>
      </rPr>
      <t>https://www.iudigital.edu.co/pdfs//transparencia/Calendario%20de%20Actividades/AA2024077%20-%20Por%20el%20cual%20se%20modifica%20el%20Calendario%20Acad%C3%A9mico%20de%20los%20programas%20de%20pregrado%20y%20posgrado%20del%20periodo%20acad%C3%A9mico%20de%202024-1.pdf</t>
    </r>
    <r>
      <rPr>
        <sz val="12"/>
        <color theme="1"/>
        <rFont val="Calibri"/>
      </rPr>
      <t xml:space="preserve"> </t>
    </r>
  </si>
  <si>
    <t>La Oficina Asesora de Auditoria Interna evidencia listado de capacitaciones del CRAI en derechos de autor y Normas APA (Enero a Marzo)</t>
  </si>
  <si>
    <t xml:space="preserve">La Oficina Asesora de Auditoria Interna evidencia que la Institución cuenta con licenciamiento de la plataforma Turnitin, dispuesta para la prevención del plagio. </t>
  </si>
  <si>
    <t>La Oficina Asesora de Auditoría Interna evidencia que existen contratos donde se deja claro  las labores de asesoría tecnopedagógica, control de estilo y control de calidad, de manera que sea posible ejecutar de forma adecuada la validación manual de los contenidos de los cursos.</t>
  </si>
  <si>
    <r>
      <rPr>
        <sz val="12"/>
        <color theme="1"/>
        <rFont val="Calibri"/>
      </rPr>
      <t xml:space="preserve">La Oficina Asesora de Auditoria  interna  evidencia plan de desarrollo, el Plan de Acción Anual para la vigencia 2024 y carpeta con seguimiento a los acuerdos de gestión, donde se evidencian las metas que ser deben cumplir. </t>
    </r>
    <r>
      <rPr>
        <u/>
        <sz val="12"/>
        <color rgb="FF1155CC"/>
        <rFont val="Calibri"/>
      </rPr>
      <t>https://www.iudigital.edu.co/index.php/planeacion-presupuesto-informes/plan-accion?highlight=WyJwbGFuIiwiZGUiLCJhY2Npb24iXQ==</t>
    </r>
    <r>
      <rPr>
        <sz val="12"/>
        <color theme="1"/>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</si>
</sst>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m/yyyy"/>
    <numFmt numFmtId="166" formatCode="mmmm\ yyyy"/>
  </numFmts>
  <fonts count="98" x14ac:knownFonts="1">
    <font>
      <sz val="11"/>
      <color theme="1"/>
      <name val="Calibri"/>
      <scheme val="minor"/>
    </font>
    <font>
      <sz val="11"/>
      <color theme="1"/>
      <name val="Calibri"/>
    </font>
    <font>
      <b/>
      <sz val="14"/>
      <color theme="1"/>
      <name val="Arial Narrow"/>
    </font>
    <font>
      <sz val="11"/>
      <name val="Calibri"/>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b/>
      <sz val="14"/>
      <color rgb="FF000000"/>
      <name val="Arial Narrow"/>
    </font>
    <font>
      <b/>
      <sz val="12"/>
      <color rgb="FF000000"/>
      <name val="Arial Narrow"/>
    </font>
    <font>
      <sz val="11"/>
      <color rgb="FF000000"/>
      <name val="Arial Narrow"/>
    </font>
    <font>
      <sz val="12"/>
      <color theme="1"/>
      <name val="Calibri"/>
    </font>
    <font>
      <b/>
      <sz val="18"/>
      <color theme="1"/>
      <name val="Calibri"/>
    </font>
    <font>
      <b/>
      <sz val="12"/>
      <color theme="1"/>
      <name val="Calibri"/>
    </font>
    <font>
      <b/>
      <sz val="12"/>
      <color theme="0"/>
      <name val="Calibri"/>
    </font>
    <font>
      <sz val="12"/>
      <color rgb="FF000000"/>
      <name val="Calibri"/>
    </font>
    <font>
      <u/>
      <sz val="12"/>
      <color rgb="FF0000FF"/>
      <name val="Calibri"/>
    </font>
    <font>
      <u/>
      <sz val="12"/>
      <color rgb="FF0000FF"/>
      <name val="Calibri"/>
    </font>
    <font>
      <u/>
      <sz val="12"/>
      <color theme="10"/>
      <name val="Calibri"/>
    </font>
    <font>
      <u/>
      <sz val="12"/>
      <color rgb="FF0000FF"/>
      <name val="Calibri"/>
    </font>
    <font>
      <u/>
      <sz val="12"/>
      <color rgb="FF0000FF"/>
      <name val="Calibri"/>
    </font>
    <font>
      <u/>
      <sz val="12"/>
      <color rgb="FF0000FF"/>
      <name val="Calibri"/>
    </font>
    <font>
      <u/>
      <sz val="12"/>
      <color rgb="FF0000FF"/>
      <name val="Calibri"/>
    </font>
    <font>
      <u/>
      <sz val="12"/>
      <color rgb="FF0000FF"/>
      <name val="Calibri"/>
    </font>
    <font>
      <u/>
      <sz val="12"/>
      <color theme="10"/>
      <name val="Calibri"/>
    </font>
    <font>
      <u/>
      <sz val="12"/>
      <color rgb="FF0000FF"/>
      <name val="Calibri"/>
    </font>
    <font>
      <u/>
      <sz val="12"/>
      <color theme="1"/>
      <name val="Calibri"/>
    </font>
    <font>
      <u/>
      <sz val="12"/>
      <color rgb="FF0000FF"/>
      <name val="Calibri"/>
    </font>
    <font>
      <u/>
      <sz val="12"/>
      <color rgb="FF0000FF"/>
      <name val="Calibri"/>
    </font>
    <font>
      <u/>
      <sz val="12"/>
      <color rgb="FF0000FF"/>
      <name val="Calibri"/>
    </font>
    <font>
      <u/>
      <sz val="12"/>
      <color theme="1"/>
      <name val="Calibri"/>
    </font>
    <font>
      <u/>
      <sz val="12"/>
      <color theme="10"/>
      <name val="Calibri"/>
    </font>
    <font>
      <u/>
      <sz val="12"/>
      <color rgb="FF0000FF"/>
      <name val="Calibri"/>
    </font>
    <font>
      <u/>
      <sz val="12"/>
      <color rgb="FF000000"/>
      <name val="Calibri"/>
    </font>
    <font>
      <u/>
      <sz val="12"/>
      <color theme="1"/>
      <name val="Calibri"/>
    </font>
    <font>
      <u/>
      <sz val="12"/>
      <color rgb="FF0000FF"/>
      <name val="Calibri"/>
    </font>
    <font>
      <u/>
      <sz val="12"/>
      <color rgb="FF000000"/>
      <name val="Calibri"/>
    </font>
    <font>
      <u/>
      <sz val="12"/>
      <color rgb="FF0000FF"/>
      <name val="Calibri"/>
    </font>
    <font>
      <b/>
      <u/>
      <sz val="12"/>
      <color rgb="FF000000"/>
      <name val="Calibri"/>
    </font>
    <font>
      <u/>
      <sz val="12"/>
      <color rgb="FF0000FF"/>
      <name val="Calibri"/>
    </font>
    <font>
      <u/>
      <sz val="12"/>
      <color rgb="FF0000FF"/>
      <name val="Calibri"/>
    </font>
    <font>
      <u/>
      <sz val="12"/>
      <color theme="10"/>
      <name val="Calibri"/>
    </font>
    <font>
      <u/>
      <sz val="12"/>
      <color rgb="FF0000FF"/>
      <name val="Calibri"/>
    </font>
    <font>
      <u/>
      <sz val="12"/>
      <color theme="1"/>
      <name val="Calibri"/>
    </font>
    <font>
      <u/>
      <sz val="12"/>
      <color rgb="FF000000"/>
      <name val="Calibri"/>
    </font>
    <font>
      <u/>
      <sz val="12"/>
      <color rgb="FF0000FF"/>
      <name val="Calibri"/>
    </font>
    <font>
      <u/>
      <sz val="12"/>
      <color rgb="FF0000FF"/>
      <name val="Calibri"/>
    </font>
    <font>
      <u/>
      <sz val="12"/>
      <color rgb="FF0000FF"/>
      <name val="Calibri"/>
    </font>
    <font>
      <u/>
      <sz val="12"/>
      <color rgb="FF000000"/>
      <name val="Calibri"/>
    </font>
    <font>
      <u/>
      <sz val="12"/>
      <color rgb="FF0000FF"/>
      <name val="Calibri"/>
    </font>
    <font>
      <u/>
      <sz val="12"/>
      <color rgb="FF0000FF"/>
      <name val="Calibri"/>
    </font>
    <font>
      <u/>
      <sz val="12"/>
      <color rgb="FF0000FF"/>
      <name val="Calibri"/>
    </font>
    <font>
      <u/>
      <sz val="12"/>
      <color theme="10"/>
      <name val="Calibri"/>
    </font>
    <font>
      <u/>
      <sz val="12"/>
      <color rgb="FF0000FF"/>
      <name val="Calibri"/>
    </font>
    <font>
      <sz val="11"/>
      <color theme="1"/>
      <name val="Calibri"/>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sz val="10"/>
      <color theme="1"/>
      <name val="Calibri"/>
    </font>
    <font>
      <sz val="12"/>
      <color rgb="FF000000"/>
      <name val="Arial Narrow"/>
    </font>
    <font>
      <sz val="12"/>
      <color theme="1"/>
      <name val="Arial Narrow"/>
    </font>
    <font>
      <sz val="10"/>
      <color rgb="FF000000"/>
      <name val="Arial Narrow"/>
    </font>
    <font>
      <b/>
      <sz val="10"/>
      <color rgb="FFE36C09"/>
      <name val="Arial Narrow"/>
    </font>
    <font>
      <b/>
      <sz val="11"/>
      <color rgb="FFE36C09"/>
      <name val="Arial Narrow"/>
    </font>
    <font>
      <b/>
      <sz val="9"/>
      <color rgb="FFE36C09"/>
      <name val="Arial Narrow"/>
    </font>
    <font>
      <u/>
      <sz val="12"/>
      <color rgb="FF1155CC"/>
      <name val="Calibri"/>
    </font>
    <font>
      <i/>
      <sz val="12"/>
      <color theme="1"/>
      <name val="Calibri"/>
    </font>
    <font>
      <b/>
      <sz val="12"/>
      <color rgb="FFE36C09"/>
      <name val="Calibri Light"/>
    </font>
    <font>
      <sz val="12"/>
      <color theme="1"/>
      <name val="Calibri Light"/>
    </font>
    <font>
      <b/>
      <sz val="12"/>
      <color rgb="FFE36C09"/>
      <name val="Arial Narrow"/>
    </font>
  </fonts>
  <fills count="21">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B2A1C7"/>
        <bgColor rgb="FFB2A1C7"/>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E5DFEC"/>
        <bgColor rgb="FFE5DFEC"/>
      </patternFill>
    </fill>
    <fill>
      <patternFill patternType="solid">
        <fgColor rgb="FFFFFFFF"/>
        <bgColor rgb="FFFFFFFF"/>
      </patternFill>
    </fill>
    <fill>
      <patternFill patternType="solid">
        <fgColor rgb="FF002060"/>
        <bgColor rgb="FF002060"/>
      </patternFill>
    </fill>
    <fill>
      <patternFill patternType="solid">
        <fgColor rgb="FFC2D69B"/>
        <bgColor rgb="FFC2D69B"/>
      </patternFill>
    </fill>
    <fill>
      <patternFill patternType="solid">
        <fgColor rgb="FFB6DDE8"/>
        <bgColor rgb="FFB6DDE8"/>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DE9D9"/>
        <bgColor rgb="FFFDE9D9"/>
      </patternFill>
    </fill>
  </fills>
  <borders count="185">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diagonal/>
    </border>
    <border>
      <left/>
      <right/>
      <top style="thin">
        <color theme="0"/>
      </top>
      <bottom/>
      <diagonal/>
    </border>
    <border>
      <left/>
      <right style="thin">
        <color rgb="FF000000"/>
      </right>
      <top style="thin">
        <color theme="0"/>
      </top>
      <bottom/>
      <diagonal/>
    </border>
    <border>
      <left/>
      <right style="thin">
        <color theme="0"/>
      </right>
      <top style="thin">
        <color theme="0"/>
      </top>
      <bottom style="thin">
        <color theme="0"/>
      </bottom>
      <diagonal/>
    </border>
    <border>
      <left/>
      <right/>
      <top style="thin">
        <color rgb="FF000000"/>
      </top>
      <bottom/>
      <diagonal/>
    </border>
    <border>
      <left style="thin">
        <color rgb="FF000000"/>
      </left>
      <right style="thin">
        <color theme="0"/>
      </right>
      <top style="thin">
        <color theme="0"/>
      </top>
      <bottom/>
      <diagonal/>
    </border>
    <border>
      <left style="thin">
        <color theme="0"/>
      </left>
      <right/>
      <top/>
      <bottom/>
      <diagonal/>
    </border>
    <border>
      <left/>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000000"/>
      </left>
      <right style="thin">
        <color theme="0"/>
      </right>
      <top/>
      <bottom/>
      <diagonal/>
    </border>
    <border>
      <left/>
      <right style="thin">
        <color theme="0"/>
      </right>
      <top style="thin">
        <color theme="0"/>
      </top>
      <bottom/>
      <diagonal/>
    </border>
    <border>
      <left/>
      <right style="thin">
        <color theme="0"/>
      </right>
      <top/>
      <bottom/>
      <diagonal/>
    </border>
    <border>
      <left/>
      <right/>
      <top/>
      <bottom style="thin">
        <color rgb="FF000000"/>
      </bottom>
      <diagonal/>
    </border>
    <border>
      <left style="thin">
        <color rgb="FF000000"/>
      </left>
      <right style="thin">
        <color theme="0"/>
      </right>
      <top/>
      <bottom/>
      <diagonal/>
    </border>
    <border>
      <left style="thin">
        <color theme="0"/>
      </left>
      <right/>
      <top/>
      <bottom/>
      <diagonal/>
    </border>
    <border>
      <left/>
      <right/>
      <top/>
      <bottom/>
      <diagonal/>
    </border>
    <border>
      <left style="thin">
        <color theme="0"/>
      </left>
      <right style="thin">
        <color theme="0"/>
      </right>
      <top/>
      <bottom/>
      <diagonal/>
    </border>
    <border>
      <left style="thin">
        <color theme="0"/>
      </left>
      <right style="thin">
        <color theme="0"/>
      </right>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style="dotted">
        <color rgb="FF000000"/>
      </right>
      <top style="medium">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hair">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dotted">
        <color rgb="FF000000"/>
      </bottom>
      <diagonal/>
    </border>
    <border>
      <left style="medium">
        <color rgb="FF000000"/>
      </left>
      <right style="dotted">
        <color rgb="FF000000"/>
      </right>
      <top/>
      <bottom/>
      <diagonal/>
    </border>
    <border>
      <left style="dotted">
        <color rgb="FF000000"/>
      </left>
      <right style="dotted">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right style="medium">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medium">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style="medium">
        <color rgb="FF000000"/>
      </bottom>
      <diagonal/>
    </border>
    <border>
      <left style="dotted">
        <color rgb="FF000000"/>
      </left>
      <right/>
      <top style="medium">
        <color rgb="FF000000"/>
      </top>
      <bottom style="dotted">
        <color rgb="FF000000"/>
      </bottom>
      <diagonal/>
    </border>
    <border>
      <left/>
      <right style="hair">
        <color rgb="FF000000"/>
      </right>
      <top style="hair">
        <color rgb="FF000000"/>
      </top>
      <bottom style="hair">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style="thin">
        <color rgb="FF000000"/>
      </top>
      <bottom style="medium">
        <color rgb="FF000000"/>
      </bottom>
      <diagonal/>
    </border>
    <border>
      <left style="dotted">
        <color rgb="FF000000"/>
      </left>
      <right style="medium">
        <color rgb="FF000000"/>
      </right>
      <top style="medium">
        <color rgb="FF000000"/>
      </top>
      <bottom style="dotted">
        <color rgb="FF000000"/>
      </bottom>
      <diagonal/>
    </border>
    <border>
      <left style="dotted">
        <color rgb="FF000000"/>
      </left>
      <right/>
      <top style="dotted">
        <color rgb="FF000000"/>
      </top>
      <bottom style="dotted">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style="dotted">
        <color rgb="FF000000"/>
      </left>
      <right style="dotted">
        <color rgb="FF000000"/>
      </right>
      <top style="thin">
        <color rgb="FF000000"/>
      </top>
      <bottom style="dotted">
        <color rgb="FF000000"/>
      </bottom>
      <diagonal/>
    </border>
    <border>
      <left/>
      <right style="dotted">
        <color rgb="FF000000"/>
      </right>
      <top style="thin">
        <color rgb="FF000000"/>
      </top>
      <bottom style="dotted">
        <color rgb="FF000000"/>
      </bottom>
      <diagonal/>
    </border>
    <border>
      <left/>
      <right style="dotted">
        <color rgb="FF000000"/>
      </right>
      <top/>
      <bottom style="dotted">
        <color rgb="FF000000"/>
      </bottom>
      <diagonal/>
    </border>
    <border>
      <left/>
      <right style="dotted">
        <color rgb="FF000000"/>
      </right>
      <top style="dotted">
        <color rgb="FF000000"/>
      </top>
      <bottom/>
      <diagonal/>
    </border>
    <border>
      <left/>
      <right style="dotted">
        <color rgb="FF000000"/>
      </right>
      <top style="dotted">
        <color rgb="FF000000"/>
      </top>
      <bottom style="dotted">
        <color rgb="FF000000"/>
      </bottom>
      <diagonal/>
    </border>
    <border>
      <left/>
      <right style="dotted">
        <color rgb="FF000000"/>
      </right>
      <top/>
      <bottom style="dotted">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theme="0"/>
      </bottom>
      <diagonal/>
    </border>
    <border>
      <left/>
      <right/>
      <top/>
      <bottom style="medium">
        <color theme="0"/>
      </bottom>
      <diagonal/>
    </border>
    <border>
      <left/>
      <right style="medium">
        <color rgb="FF000000"/>
      </right>
      <top/>
      <bottom style="medium">
        <color theme="0"/>
      </bottom>
      <diagonal/>
    </border>
    <border>
      <left style="medium">
        <color rgb="FF000000"/>
      </left>
      <right/>
      <top style="medium">
        <color theme="0"/>
      </top>
      <bottom/>
      <diagonal/>
    </border>
    <border>
      <left/>
      <right/>
      <top style="medium">
        <color theme="0"/>
      </top>
      <bottom/>
      <diagonal/>
    </border>
    <border>
      <left/>
      <right style="medium">
        <color rgb="FF000000"/>
      </right>
      <top style="medium">
        <color theme="0"/>
      </top>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450">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 fillId="0" borderId="0" xfId="0" applyFont="1"/>
    <xf numFmtId="0" fontId="12" fillId="0" borderId="0" xfId="0" applyFont="1" applyAlignment="1">
      <alignment horizontal="left" vertical="center" wrapText="1" readingOrder="1"/>
    </xf>
    <xf numFmtId="0" fontId="14" fillId="4" borderId="50" xfId="0" applyFont="1" applyFill="1" applyBorder="1" applyAlignment="1">
      <alignment horizontal="center" vertical="center" wrapText="1" readingOrder="1"/>
    </xf>
    <xf numFmtId="0" fontId="14" fillId="4" borderId="51" xfId="0" applyFont="1" applyFill="1" applyBorder="1" applyAlignment="1">
      <alignment horizontal="center" vertical="center" wrapText="1" readingOrder="1"/>
    </xf>
    <xf numFmtId="0" fontId="1" fillId="0" borderId="52" xfId="0" applyFont="1" applyBorder="1" applyAlignment="1">
      <alignment horizontal="center"/>
    </xf>
    <xf numFmtId="0" fontId="6" fillId="0" borderId="3" xfId="0" applyFont="1" applyBorder="1" applyAlignment="1">
      <alignment horizontal="left"/>
    </xf>
    <xf numFmtId="0" fontId="1" fillId="0" borderId="52" xfId="0" applyFont="1" applyBorder="1"/>
    <xf numFmtId="0" fontId="1" fillId="0" borderId="53" xfId="0" applyFont="1" applyBorder="1" applyAlignment="1">
      <alignment horizontal="center"/>
    </xf>
    <xf numFmtId="0" fontId="6" fillId="0" borderId="54" xfId="0" applyFont="1" applyBorder="1"/>
    <xf numFmtId="0" fontId="1" fillId="0" borderId="53" xfId="0" applyFont="1" applyBorder="1"/>
    <xf numFmtId="0" fontId="6" fillId="0" borderId="54" xfId="0" applyFont="1" applyBorder="1" applyAlignment="1">
      <alignment wrapText="1"/>
    </xf>
    <xf numFmtId="0" fontId="6" fillId="0" borderId="54" xfId="0" applyFont="1" applyBorder="1" applyAlignment="1">
      <alignment vertical="top" wrapText="1"/>
    </xf>
    <xf numFmtId="0" fontId="8" fillId="5" borderId="55" xfId="0" applyFont="1" applyFill="1" applyBorder="1" applyAlignment="1">
      <alignment horizontal="center" vertical="center"/>
    </xf>
    <xf numFmtId="0" fontId="6" fillId="0" borderId="55" xfId="0" applyFont="1" applyBorder="1"/>
    <xf numFmtId="0" fontId="8" fillId="6" borderId="55" xfId="0" applyFont="1" applyFill="1" applyBorder="1" applyAlignment="1">
      <alignment horizontal="center" vertical="center"/>
    </xf>
    <xf numFmtId="0" fontId="8" fillId="7" borderId="56" xfId="0" applyFont="1" applyFill="1" applyBorder="1" applyAlignment="1">
      <alignment horizontal="center" vertical="center"/>
    </xf>
    <xf numFmtId="0" fontId="6" fillId="0" borderId="57" xfId="0" applyFont="1" applyBorder="1"/>
    <xf numFmtId="0" fontId="8" fillId="8" borderId="55" xfId="0" applyFont="1" applyFill="1" applyBorder="1" applyAlignment="1">
      <alignment horizontal="center"/>
    </xf>
    <xf numFmtId="0" fontId="1" fillId="0" borderId="58" xfId="0" applyFont="1" applyBorder="1" applyAlignment="1">
      <alignment horizontal="center"/>
    </xf>
    <xf numFmtId="0" fontId="1" fillId="0" borderId="58" xfId="0" applyFont="1" applyBorder="1"/>
    <xf numFmtId="0" fontId="15" fillId="2" borderId="1" xfId="0" applyFont="1" applyFill="1" applyBorder="1" applyAlignment="1">
      <alignment horizontal="left" vertical="center"/>
    </xf>
    <xf numFmtId="0" fontId="15" fillId="9" borderId="1" xfId="0" applyFont="1" applyFill="1" applyBorder="1" applyAlignment="1">
      <alignment horizontal="left" vertical="center"/>
    </xf>
    <xf numFmtId="0" fontId="18" fillId="10" borderId="90" xfId="0" applyFont="1" applyFill="1" applyBorder="1" applyAlignment="1">
      <alignment horizontal="left" vertical="center" textRotation="90"/>
    </xf>
    <xf numFmtId="0" fontId="18" fillId="10" borderId="1" xfId="0" applyFont="1" applyFill="1" applyBorder="1" applyAlignment="1">
      <alignment horizontal="left" vertical="center" textRotation="90"/>
    </xf>
    <xf numFmtId="0" fontId="17" fillId="9" borderId="95" xfId="0" applyFont="1" applyFill="1" applyBorder="1" applyAlignment="1">
      <alignment horizontal="left" vertical="center" wrapText="1"/>
    </xf>
    <xf numFmtId="0" fontId="17" fillId="9" borderId="96" xfId="0" applyFont="1" applyFill="1" applyBorder="1" applyAlignment="1">
      <alignment horizontal="left" vertical="center"/>
    </xf>
    <xf numFmtId="0" fontId="17" fillId="11" borderId="96" xfId="0" applyFont="1" applyFill="1" applyBorder="1" applyAlignment="1">
      <alignment horizontal="left" vertical="center" wrapText="1"/>
    </xf>
    <xf numFmtId="0" fontId="17" fillId="11" borderId="96" xfId="0" applyFont="1" applyFill="1" applyBorder="1" applyAlignment="1">
      <alignment horizontal="left" vertical="center"/>
    </xf>
    <xf numFmtId="0" fontId="17" fillId="2" borderId="1" xfId="0" applyFont="1" applyFill="1" applyBorder="1" applyAlignment="1">
      <alignment horizontal="left" vertical="center"/>
    </xf>
    <xf numFmtId="0" fontId="15" fillId="0" borderId="99" xfId="0" applyFont="1" applyBorder="1" applyAlignment="1">
      <alignment horizontal="left" vertical="center"/>
    </xf>
    <xf numFmtId="0" fontId="15" fillId="0" borderId="99" xfId="0" applyFont="1" applyBorder="1" applyAlignment="1">
      <alignment horizontal="left" vertical="center" wrapText="1"/>
    </xf>
    <xf numFmtId="0" fontId="15" fillId="0" borderId="100" xfId="0" applyFont="1" applyBorder="1" applyAlignment="1">
      <alignment horizontal="left" vertical="center" wrapText="1"/>
    </xf>
    <xf numFmtId="0" fontId="15" fillId="0" borderId="99" xfId="0" applyFont="1" applyBorder="1" applyAlignment="1">
      <alignment horizontal="left" vertical="center" textRotation="90"/>
    </xf>
    <xf numFmtId="9" fontId="15" fillId="0" borderId="99" xfId="0" applyNumberFormat="1" applyFont="1" applyBorder="1" applyAlignment="1">
      <alignment horizontal="left" vertical="center"/>
    </xf>
    <xf numFmtId="164" fontId="15" fillId="0" borderId="99" xfId="0" applyNumberFormat="1" applyFont="1" applyBorder="1" applyAlignment="1">
      <alignment horizontal="left" vertical="center"/>
    </xf>
    <xf numFmtId="0" fontId="17" fillId="0" borderId="99" xfId="0" applyFont="1" applyBorder="1" applyAlignment="1">
      <alignment horizontal="left" vertical="center" textRotation="90" wrapText="1"/>
    </xf>
    <xf numFmtId="0" fontId="17" fillId="0" borderId="100" xfId="0" applyFont="1" applyBorder="1" applyAlignment="1">
      <alignment horizontal="left" vertical="center" textRotation="90" wrapText="1"/>
    </xf>
    <xf numFmtId="9" fontId="15" fillId="0" borderId="100" xfId="0" applyNumberFormat="1" applyFont="1" applyBorder="1" applyAlignment="1">
      <alignment horizontal="left" vertical="center"/>
    </xf>
    <xf numFmtId="0" fontId="17" fillId="0" borderId="100" xfId="0" applyFont="1" applyBorder="1" applyAlignment="1">
      <alignment horizontal="left" vertical="center" textRotation="90"/>
    </xf>
    <xf numFmtId="165" fontId="15" fillId="0" borderId="99" xfId="0" applyNumberFormat="1" applyFont="1" applyBorder="1" applyAlignment="1">
      <alignment horizontal="left" vertical="center" wrapText="1"/>
    </xf>
    <xf numFmtId="165" fontId="15" fillId="0" borderId="99" xfId="0" applyNumberFormat="1" applyFont="1" applyBorder="1" applyAlignment="1">
      <alignment horizontal="left" vertical="center"/>
    </xf>
    <xf numFmtId="0" fontId="15" fillId="2" borderId="99" xfId="0" applyFont="1" applyFill="1" applyBorder="1" applyAlignment="1">
      <alignment horizontal="left" vertical="center" wrapText="1"/>
    </xf>
    <xf numFmtId="0" fontId="19" fillId="9" borderId="101" xfId="0" applyFont="1" applyFill="1" applyBorder="1" applyAlignment="1">
      <alignment horizontal="left" wrapText="1"/>
    </xf>
    <xf numFmtId="0" fontId="20" fillId="9" borderId="26" xfId="0" applyFont="1" applyFill="1" applyBorder="1" applyAlignment="1">
      <alignment horizontal="left" wrapText="1"/>
    </xf>
    <xf numFmtId="0" fontId="21" fillId="9" borderId="102" xfId="0" applyFont="1" applyFill="1" applyBorder="1" applyAlignment="1">
      <alignment horizontal="left" wrapText="1"/>
    </xf>
    <xf numFmtId="0" fontId="19" fillId="9" borderId="103" xfId="0" applyFont="1" applyFill="1" applyBorder="1" applyAlignment="1">
      <alignment horizontal="left" wrapText="1"/>
    </xf>
    <xf numFmtId="0" fontId="15" fillId="9" borderId="104" xfId="0" applyFont="1" applyFill="1" applyBorder="1" applyAlignment="1">
      <alignment horizontal="left" vertical="center" wrapText="1"/>
    </xf>
    <xf numFmtId="0" fontId="22" fillId="9" borderId="104" xfId="0" applyFont="1" applyFill="1" applyBorder="1" applyAlignment="1">
      <alignment horizontal="left" vertical="center" wrapText="1"/>
    </xf>
    <xf numFmtId="0" fontId="15" fillId="2" borderId="105" xfId="0" applyFont="1" applyFill="1" applyBorder="1" applyAlignment="1">
      <alignment horizontal="left" vertical="center"/>
    </xf>
    <xf numFmtId="0" fontId="15" fillId="0" borderId="100" xfId="0" applyFont="1" applyBorder="1" applyAlignment="1">
      <alignment horizontal="left" vertical="center"/>
    </xf>
    <xf numFmtId="0" fontId="15" fillId="0" borderId="100" xfId="0" applyFont="1" applyBorder="1" applyAlignment="1">
      <alignment horizontal="left" vertical="center" textRotation="90"/>
    </xf>
    <xf numFmtId="164" fontId="15" fillId="0" borderId="100" xfId="0" applyNumberFormat="1" applyFont="1" applyBorder="1" applyAlignment="1">
      <alignment horizontal="left" vertical="center"/>
    </xf>
    <xf numFmtId="165" fontId="15" fillId="0" borderId="100" xfId="0" applyNumberFormat="1" applyFont="1" applyBorder="1" applyAlignment="1">
      <alignment horizontal="left" vertical="center" wrapText="1"/>
    </xf>
    <xf numFmtId="165" fontId="15" fillId="0" borderId="0" xfId="0" applyNumberFormat="1" applyFont="1" applyAlignment="1">
      <alignment horizontal="left" vertical="center"/>
    </xf>
    <xf numFmtId="0" fontId="15" fillId="2" borderId="100" xfId="0" applyFont="1" applyFill="1" applyBorder="1" applyAlignment="1">
      <alignment horizontal="left" vertical="center" wrapText="1"/>
    </xf>
    <xf numFmtId="0" fontId="19" fillId="9" borderId="108" xfId="0" applyFont="1" applyFill="1" applyBorder="1" applyAlignment="1">
      <alignment horizontal="left" wrapText="1"/>
    </xf>
    <xf numFmtId="0" fontId="23" fillId="9" borderId="30" xfId="0" applyFont="1" applyFill="1" applyBorder="1" applyAlignment="1">
      <alignment horizontal="left" wrapText="1"/>
    </xf>
    <xf numFmtId="0" fontId="19" fillId="9" borderId="109" xfId="0" applyFont="1" applyFill="1" applyBorder="1" applyAlignment="1">
      <alignment horizontal="left" wrapText="1"/>
    </xf>
    <xf numFmtId="0" fontId="24" fillId="9" borderId="110" xfId="0" applyFont="1" applyFill="1" applyBorder="1" applyAlignment="1">
      <alignment horizontal="left" wrapText="1"/>
    </xf>
    <xf numFmtId="0" fontId="19" fillId="9" borderId="104" xfId="0" applyFont="1" applyFill="1" applyBorder="1" applyAlignment="1">
      <alignment horizontal="left" wrapText="1"/>
    </xf>
    <xf numFmtId="0" fontId="15" fillId="2" borderId="111" xfId="0" applyFont="1" applyFill="1" applyBorder="1" applyAlignment="1">
      <alignment horizontal="left" vertical="center"/>
    </xf>
    <xf numFmtId="165" fontId="15" fillId="0" borderId="100" xfId="0" applyNumberFormat="1" applyFont="1" applyBorder="1" applyAlignment="1">
      <alignment horizontal="left" vertical="center"/>
    </xf>
    <xf numFmtId="0" fontId="25" fillId="9" borderId="30" xfId="0" applyFont="1" applyFill="1" applyBorder="1" applyAlignment="1">
      <alignment horizontal="left" wrapText="1"/>
    </xf>
    <xf numFmtId="0" fontId="15" fillId="9" borderId="100" xfId="0" applyFont="1" applyFill="1" applyBorder="1" applyAlignment="1">
      <alignment horizontal="left" vertical="center"/>
    </xf>
    <xf numFmtId="0" fontId="15" fillId="2" borderId="100" xfId="0" applyFont="1" applyFill="1" applyBorder="1" applyAlignment="1">
      <alignment horizontal="left" vertical="center"/>
    </xf>
    <xf numFmtId="0" fontId="15" fillId="0" borderId="0" xfId="0" applyFont="1" applyAlignment="1">
      <alignment horizontal="left"/>
    </xf>
    <xf numFmtId="0" fontId="15" fillId="9" borderId="112" xfId="0" applyFont="1" applyFill="1" applyBorder="1" applyAlignment="1">
      <alignment horizontal="left" vertical="center"/>
    </xf>
    <xf numFmtId="0" fontId="15" fillId="2" borderId="113" xfId="0" applyFont="1" applyFill="1" applyBorder="1" applyAlignment="1">
      <alignment horizontal="left" vertical="center"/>
    </xf>
    <xf numFmtId="0" fontId="17" fillId="0" borderId="114" xfId="0" applyFont="1" applyBorder="1" applyAlignment="1">
      <alignment horizontal="left" vertical="center" textRotation="90"/>
    </xf>
    <xf numFmtId="0" fontId="15" fillId="0" borderId="117" xfId="0" applyFont="1" applyBorder="1" applyAlignment="1">
      <alignment horizontal="left" vertical="center"/>
    </xf>
    <xf numFmtId="0" fontId="15" fillId="0" borderId="117" xfId="0" applyFont="1" applyBorder="1" applyAlignment="1">
      <alignment horizontal="left" vertical="center" wrapText="1"/>
    </xf>
    <xf numFmtId="0" fontId="15" fillId="0" borderId="117" xfId="0" applyFont="1" applyBorder="1" applyAlignment="1">
      <alignment horizontal="left" vertical="center" textRotation="90"/>
    </xf>
    <xf numFmtId="165" fontId="15" fillId="0" borderId="117" xfId="0" applyNumberFormat="1" applyFont="1" applyBorder="1" applyAlignment="1">
      <alignment horizontal="left" vertical="center"/>
    </xf>
    <xf numFmtId="0" fontId="15" fillId="2" borderId="117" xfId="0" applyFont="1" applyFill="1" applyBorder="1" applyAlignment="1">
      <alignment horizontal="left" vertical="center" wrapText="1"/>
    </xf>
    <xf numFmtId="0" fontId="15" fillId="9" borderId="117" xfId="0" applyFont="1" applyFill="1" applyBorder="1" applyAlignment="1">
      <alignment horizontal="left" vertical="center"/>
    </xf>
    <xf numFmtId="0" fontId="15" fillId="2" borderId="117" xfId="0" applyFont="1" applyFill="1" applyBorder="1" applyAlignment="1">
      <alignment horizontal="left" vertical="center"/>
    </xf>
    <xf numFmtId="0" fontId="15" fillId="9" borderId="118" xfId="0" applyFont="1" applyFill="1" applyBorder="1" applyAlignment="1">
      <alignment horizontal="left" vertical="center"/>
    </xf>
    <xf numFmtId="0" fontId="15" fillId="2" borderId="119" xfId="0" applyFont="1" applyFill="1" applyBorder="1" applyAlignment="1">
      <alignment horizontal="left" vertical="center"/>
    </xf>
    <xf numFmtId="0" fontId="17" fillId="0" borderId="99" xfId="0" applyFont="1" applyBorder="1" applyAlignment="1">
      <alignment horizontal="left" vertical="center" textRotation="90"/>
    </xf>
    <xf numFmtId="0" fontId="26" fillId="9" borderId="26" xfId="0" applyFont="1" applyFill="1" applyBorder="1" applyAlignment="1">
      <alignment horizontal="left" wrapText="1"/>
    </xf>
    <xf numFmtId="0" fontId="15" fillId="2" borderId="120" xfId="0" applyFont="1" applyFill="1" applyBorder="1" applyAlignment="1">
      <alignment horizontal="left" vertical="center" wrapText="1"/>
    </xf>
    <xf numFmtId="0" fontId="27" fillId="9" borderId="104" xfId="0" applyFont="1" applyFill="1" applyBorder="1" applyAlignment="1">
      <alignment horizontal="left" vertical="center" wrapText="1"/>
    </xf>
    <xf numFmtId="0" fontId="28" fillId="9" borderId="100" xfId="0" applyFont="1" applyFill="1" applyBorder="1" applyAlignment="1">
      <alignment horizontal="left" vertical="center" wrapText="1"/>
    </xf>
    <xf numFmtId="0" fontId="29" fillId="9" borderId="121" xfId="0" applyFont="1" applyFill="1" applyBorder="1" applyAlignment="1">
      <alignment horizontal="left" wrapText="1"/>
    </xf>
    <xf numFmtId="0" fontId="15" fillId="2" borderId="122" xfId="0" applyFont="1" applyFill="1" applyBorder="1" applyAlignment="1">
      <alignment horizontal="left" vertical="center" wrapText="1"/>
    </xf>
    <xf numFmtId="0" fontId="19" fillId="9" borderId="104" xfId="0" applyFont="1" applyFill="1" applyBorder="1" applyAlignment="1">
      <alignment horizontal="left" vertical="center" wrapText="1"/>
    </xf>
    <xf numFmtId="0" fontId="15" fillId="0" borderId="0" xfId="0" applyFont="1" applyAlignment="1">
      <alignment horizontal="left" vertical="center"/>
    </xf>
    <xf numFmtId="0" fontId="30" fillId="9" borderId="104" xfId="0" applyFont="1" applyFill="1" applyBorder="1" applyAlignment="1">
      <alignment horizontal="left" vertical="center" wrapText="1"/>
    </xf>
    <xf numFmtId="0" fontId="15" fillId="9" borderId="100" xfId="0" applyFont="1" applyFill="1" applyBorder="1" applyAlignment="1">
      <alignment horizontal="left" wrapText="1"/>
    </xf>
    <xf numFmtId="0" fontId="31" fillId="9" borderId="123" xfId="0" applyFont="1" applyFill="1" applyBorder="1" applyAlignment="1">
      <alignment horizontal="left" wrapText="1"/>
    </xf>
    <xf numFmtId="0" fontId="15" fillId="9" borderId="0" xfId="0" applyFont="1" applyFill="1" applyAlignment="1">
      <alignment horizontal="left"/>
    </xf>
    <xf numFmtId="0" fontId="15" fillId="9" borderId="122" xfId="0" applyFont="1" applyFill="1" applyBorder="1" applyAlignment="1">
      <alignment horizontal="left" wrapText="1"/>
    </xf>
    <xf numFmtId="0" fontId="32" fillId="0" borderId="123" xfId="0" applyFont="1" applyBorder="1" applyAlignment="1">
      <alignment horizontal="left" wrapText="1"/>
    </xf>
    <xf numFmtId="0" fontId="15" fillId="9" borderId="100" xfId="0" applyFont="1" applyFill="1" applyBorder="1" applyAlignment="1">
      <alignment horizontal="left" vertical="center" wrapText="1"/>
    </xf>
    <xf numFmtId="0" fontId="15" fillId="9" borderId="117"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33" fillId="9" borderId="1" xfId="0" applyFont="1" applyFill="1" applyBorder="1" applyAlignment="1">
      <alignment horizontal="left" vertical="center" wrapText="1"/>
    </xf>
    <xf numFmtId="0" fontId="15" fillId="9" borderId="112" xfId="0" applyFont="1" applyFill="1" applyBorder="1" applyAlignment="1">
      <alignment horizontal="left" vertical="center" wrapText="1"/>
    </xf>
    <xf numFmtId="0" fontId="34" fillId="9" borderId="100" xfId="0" applyFont="1" applyFill="1" applyBorder="1" applyAlignment="1">
      <alignment horizontal="left" vertical="center" wrapText="1"/>
    </xf>
    <xf numFmtId="0" fontId="15" fillId="0" borderId="124" xfId="0" applyFont="1" applyBorder="1" applyAlignment="1">
      <alignment horizontal="left" vertical="center"/>
    </xf>
    <xf numFmtId="0" fontId="15" fillId="0" borderId="125" xfId="0" applyFont="1" applyBorder="1" applyAlignment="1">
      <alignment horizontal="left" vertical="center"/>
    </xf>
    <xf numFmtId="0" fontId="15" fillId="0" borderId="114" xfId="0" applyFont="1" applyBorder="1" applyAlignment="1">
      <alignment horizontal="left" vertical="center"/>
    </xf>
    <xf numFmtId="0" fontId="15" fillId="9" borderId="99" xfId="0" applyFont="1" applyFill="1" applyBorder="1" applyAlignment="1">
      <alignment horizontal="left" vertical="center" wrapText="1"/>
    </xf>
    <xf numFmtId="0" fontId="35" fillId="9" borderId="99" xfId="0" applyFont="1" applyFill="1" applyBorder="1" applyAlignment="1">
      <alignment horizontal="left" vertical="center" wrapText="1"/>
    </xf>
    <xf numFmtId="0" fontId="15" fillId="2" borderId="126" xfId="0" applyFont="1" applyFill="1" applyBorder="1" applyAlignment="1">
      <alignment horizontal="left" vertical="center"/>
    </xf>
    <xf numFmtId="0" fontId="15" fillId="0" borderId="127" xfId="0" applyFont="1" applyBorder="1" applyAlignment="1">
      <alignment horizontal="left" vertical="center"/>
    </xf>
    <xf numFmtId="0" fontId="19" fillId="9" borderId="30" xfId="0" applyFont="1" applyFill="1" applyBorder="1" applyAlignment="1">
      <alignment horizontal="left" wrapText="1"/>
    </xf>
    <xf numFmtId="0" fontId="19" fillId="9" borderId="128" xfId="0" applyFont="1" applyFill="1" applyBorder="1" applyAlignment="1">
      <alignment horizontal="left" wrapText="1"/>
    </xf>
    <xf numFmtId="0" fontId="36" fillId="9" borderId="129" xfId="0" applyFont="1" applyFill="1" applyBorder="1" applyAlignment="1">
      <alignment horizontal="left" wrapText="1"/>
    </xf>
    <xf numFmtId="0" fontId="17" fillId="9" borderId="100" xfId="0" applyFont="1" applyFill="1" applyBorder="1" applyAlignment="1">
      <alignment horizontal="left" vertical="center"/>
    </xf>
    <xf numFmtId="0" fontId="37" fillId="9" borderId="100" xfId="0" applyFont="1" applyFill="1" applyBorder="1" applyAlignment="1">
      <alignment horizontal="left" vertical="center" wrapText="1"/>
    </xf>
    <xf numFmtId="0" fontId="38" fillId="2" borderId="100" xfId="0" applyFont="1" applyFill="1" applyBorder="1" applyAlignment="1">
      <alignment horizontal="left" vertical="center" wrapText="1"/>
    </xf>
    <xf numFmtId="0" fontId="39" fillId="2" borderId="100" xfId="0" applyFont="1" applyFill="1" applyBorder="1" applyAlignment="1">
      <alignment horizontal="left" vertical="center" wrapText="1"/>
    </xf>
    <xf numFmtId="0" fontId="40" fillId="9" borderId="100" xfId="0" applyFont="1" applyFill="1" applyBorder="1" applyAlignment="1">
      <alignment horizontal="left" vertical="center" wrapText="1"/>
    </xf>
    <xf numFmtId="0" fontId="19" fillId="9" borderId="108" xfId="0" applyFont="1" applyFill="1" applyBorder="1" applyAlignment="1">
      <alignment horizontal="left" vertical="center" wrapText="1"/>
    </xf>
    <xf numFmtId="0" fontId="41" fillId="9" borderId="121" xfId="0" applyFont="1" applyFill="1" applyBorder="1" applyAlignment="1">
      <alignment horizontal="left" vertical="center" wrapText="1"/>
    </xf>
    <xf numFmtId="0" fontId="42" fillId="9" borderId="101" xfId="0" applyFont="1" applyFill="1" applyBorder="1" applyAlignment="1">
      <alignment horizontal="left" wrapText="1"/>
    </xf>
    <xf numFmtId="165" fontId="15" fillId="2" borderId="100" xfId="0" applyNumberFormat="1" applyFont="1" applyFill="1" applyBorder="1" applyAlignment="1">
      <alignment horizontal="left" vertical="center" wrapText="1"/>
    </xf>
    <xf numFmtId="0" fontId="15" fillId="9" borderId="130" xfId="0" applyFont="1" applyFill="1" applyBorder="1" applyAlignment="1">
      <alignment horizontal="left" wrapText="1"/>
    </xf>
    <xf numFmtId="0" fontId="43" fillId="9" borderId="131" xfId="0" applyFont="1" applyFill="1" applyBorder="1" applyAlignment="1">
      <alignment horizontal="left" wrapText="1"/>
    </xf>
    <xf numFmtId="0" fontId="15" fillId="9" borderId="100" xfId="0" applyFont="1" applyFill="1" applyBorder="1" applyAlignment="1">
      <alignment horizontal="left" vertical="center" textRotation="90"/>
    </xf>
    <xf numFmtId="9" fontId="15" fillId="9" borderId="100" xfId="0" applyNumberFormat="1" applyFont="1" applyFill="1" applyBorder="1" applyAlignment="1">
      <alignment horizontal="left" vertical="center"/>
    </xf>
    <xf numFmtId="164" fontId="15" fillId="9" borderId="100" xfId="0" applyNumberFormat="1" applyFont="1" applyFill="1" applyBorder="1" applyAlignment="1">
      <alignment horizontal="left" vertical="center"/>
    </xf>
    <xf numFmtId="0" fontId="17" fillId="9" borderId="100" xfId="0" applyFont="1" applyFill="1" applyBorder="1" applyAlignment="1">
      <alignment horizontal="left" vertical="center" textRotation="90" wrapText="1"/>
    </xf>
    <xf numFmtId="0" fontId="17" fillId="9" borderId="100" xfId="0" applyFont="1" applyFill="1" applyBorder="1" applyAlignment="1">
      <alignment horizontal="left" vertical="center" textRotation="90"/>
    </xf>
    <xf numFmtId="165" fontId="15" fillId="9" borderId="100" xfId="0" applyNumberFormat="1" applyFont="1" applyFill="1" applyBorder="1" applyAlignment="1">
      <alignment horizontal="left" vertical="center"/>
    </xf>
    <xf numFmtId="0" fontId="15" fillId="9" borderId="114" xfId="0" applyFont="1" applyFill="1" applyBorder="1" applyAlignment="1">
      <alignment horizontal="left" wrapText="1"/>
    </xf>
    <xf numFmtId="0" fontId="44" fillId="9" borderId="132" xfId="0" applyFont="1" applyFill="1" applyBorder="1" applyAlignment="1">
      <alignment horizontal="left" wrapText="1"/>
    </xf>
    <xf numFmtId="165" fontId="15" fillId="2" borderId="100" xfId="0" applyNumberFormat="1" applyFont="1" applyFill="1" applyBorder="1" applyAlignment="1">
      <alignment horizontal="left" vertical="center"/>
    </xf>
    <xf numFmtId="0" fontId="45" fillId="2" borderId="100" xfId="0" applyFont="1" applyFill="1" applyBorder="1" applyAlignment="1">
      <alignment horizontal="left" vertical="center" wrapText="1"/>
    </xf>
    <xf numFmtId="0" fontId="46" fillId="9" borderId="133" xfId="0" applyFont="1" applyFill="1" applyBorder="1" applyAlignment="1">
      <alignment horizontal="left" wrapText="1"/>
    </xf>
    <xf numFmtId="0" fontId="15" fillId="0" borderId="100" xfId="0" applyFont="1" applyBorder="1" applyAlignment="1">
      <alignment horizontal="left" wrapText="1"/>
    </xf>
    <xf numFmtId="0" fontId="48" fillId="9" borderId="134" xfId="0" applyFont="1" applyFill="1" applyBorder="1" applyAlignment="1">
      <alignment horizontal="left" wrapText="1"/>
    </xf>
    <xf numFmtId="0" fontId="15" fillId="0" borderId="123" xfId="0" applyFont="1" applyBorder="1" applyAlignment="1">
      <alignment horizontal="left" wrapText="1"/>
    </xf>
    <xf numFmtId="0" fontId="15" fillId="0" borderId="123" xfId="0" applyFont="1" applyBorder="1" applyAlignment="1">
      <alignment horizontal="left"/>
    </xf>
    <xf numFmtId="165" fontId="15" fillId="0" borderId="123" xfId="0" applyNumberFormat="1" applyFont="1" applyBorder="1" applyAlignment="1">
      <alignment horizontal="left"/>
    </xf>
    <xf numFmtId="0" fontId="49" fillId="9" borderId="132" xfId="0" applyFont="1" applyFill="1" applyBorder="1" applyAlignment="1">
      <alignment horizontal="left" wrapText="1"/>
    </xf>
    <xf numFmtId="0" fontId="15" fillId="9" borderId="112" xfId="0" applyFont="1" applyFill="1" applyBorder="1" applyAlignment="1">
      <alignment horizontal="left" wrapText="1"/>
    </xf>
    <xf numFmtId="0" fontId="50" fillId="9" borderId="135" xfId="0" applyFont="1" applyFill="1" applyBorder="1" applyAlignment="1">
      <alignment horizontal="left" wrapText="1"/>
    </xf>
    <xf numFmtId="166" fontId="15" fillId="0" borderId="100" xfId="0" applyNumberFormat="1" applyFont="1" applyBorder="1" applyAlignment="1">
      <alignment horizontal="left" vertical="center" wrapText="1"/>
    </xf>
    <xf numFmtId="0" fontId="19" fillId="0" borderId="128" xfId="0" applyFont="1" applyBorder="1" applyAlignment="1">
      <alignment horizontal="left" wrapText="1"/>
    </xf>
    <xf numFmtId="165" fontId="15" fillId="9" borderId="100" xfId="0" applyNumberFormat="1" applyFont="1" applyFill="1" applyBorder="1" applyAlignment="1">
      <alignment horizontal="left" vertical="center" wrapText="1"/>
    </xf>
    <xf numFmtId="0" fontId="15" fillId="0" borderId="114" xfId="0" applyFont="1" applyBorder="1" applyAlignment="1">
      <alignment horizontal="left" vertical="center" wrapText="1"/>
    </xf>
    <xf numFmtId="0" fontId="51" fillId="2" borderId="99" xfId="0" applyFont="1" applyFill="1" applyBorder="1" applyAlignment="1">
      <alignment horizontal="left" vertical="center" wrapText="1"/>
    </xf>
    <xf numFmtId="0" fontId="19" fillId="9" borderId="101" xfId="0" applyFont="1" applyFill="1" applyBorder="1" applyAlignment="1">
      <alignment horizontal="left" vertical="center" wrapText="1"/>
    </xf>
    <xf numFmtId="0" fontId="52" fillId="9" borderId="102" xfId="0" applyFont="1" applyFill="1" applyBorder="1" applyAlignment="1">
      <alignment horizontal="left" vertical="center" wrapText="1"/>
    </xf>
    <xf numFmtId="165" fontId="15" fillId="9" borderId="100" xfId="0" applyNumberFormat="1" applyFont="1" applyFill="1" applyBorder="1" applyAlignment="1">
      <alignment horizontal="left" wrapText="1"/>
    </xf>
    <xf numFmtId="165" fontId="15" fillId="0" borderId="100" xfId="0" applyNumberFormat="1" applyFont="1" applyBorder="1" applyAlignment="1">
      <alignment horizontal="left" wrapText="1"/>
    </xf>
    <xf numFmtId="0" fontId="53" fillId="0" borderId="133" xfId="0" applyFont="1" applyBorder="1" applyAlignment="1">
      <alignment horizontal="left" wrapText="1"/>
    </xf>
    <xf numFmtId="0" fontId="54" fillId="0" borderId="132" xfId="0" applyFont="1" applyBorder="1" applyAlignment="1">
      <alignment horizontal="left" wrapText="1"/>
    </xf>
    <xf numFmtId="0" fontId="55" fillId="9" borderId="99" xfId="0" applyFont="1" applyFill="1" applyBorder="1" applyAlignment="1">
      <alignment horizontal="left" vertical="center" wrapText="1"/>
    </xf>
    <xf numFmtId="0" fontId="56" fillId="2" borderId="99" xfId="0" applyFont="1" applyFill="1" applyBorder="1" applyAlignment="1">
      <alignment horizontal="left" vertical="center" wrapText="1"/>
    </xf>
    <xf numFmtId="0" fontId="57" fillId="9" borderId="102" xfId="0" applyFont="1" applyFill="1" applyBorder="1" applyAlignment="1">
      <alignment horizontal="left" vertical="center" wrapText="1"/>
    </xf>
    <xf numFmtId="0" fontId="15" fillId="9" borderId="99" xfId="0" applyFont="1" applyFill="1" applyBorder="1" applyAlignment="1">
      <alignment horizontal="left" vertical="center"/>
    </xf>
    <xf numFmtId="0" fontId="15" fillId="2" borderId="99" xfId="0" applyFont="1" applyFill="1" applyBorder="1" applyAlignment="1">
      <alignment horizontal="left" vertical="center"/>
    </xf>
    <xf numFmtId="0" fontId="15" fillId="0" borderId="124" xfId="0" applyFont="1" applyBorder="1" applyAlignment="1">
      <alignment horizontal="left" vertical="center" textRotation="90"/>
    </xf>
    <xf numFmtId="9" fontId="15" fillId="0" borderId="124" xfId="0" applyNumberFormat="1" applyFont="1" applyBorder="1" applyAlignment="1">
      <alignment horizontal="left" vertical="center"/>
    </xf>
    <xf numFmtId="164" fontId="15" fillId="0" borderId="124" xfId="0" applyNumberFormat="1" applyFont="1" applyBorder="1" applyAlignment="1">
      <alignment horizontal="left" vertical="center"/>
    </xf>
    <xf numFmtId="0" fontId="17" fillId="0" borderId="124" xfId="0" applyFont="1" applyBorder="1" applyAlignment="1">
      <alignment horizontal="left" vertical="center" textRotation="90" wrapText="1"/>
    </xf>
    <xf numFmtId="0" fontId="17" fillId="0" borderId="124" xfId="0" applyFont="1" applyBorder="1" applyAlignment="1">
      <alignment horizontal="left" vertical="center" textRotation="90"/>
    </xf>
    <xf numFmtId="0" fontId="15" fillId="0" borderId="125" xfId="0" applyFont="1" applyBorder="1" applyAlignment="1">
      <alignment horizontal="left" vertical="center" textRotation="90"/>
    </xf>
    <xf numFmtId="9" fontId="15" fillId="0" borderId="125" xfId="0" applyNumberFormat="1" applyFont="1" applyBorder="1" applyAlignment="1">
      <alignment horizontal="left" vertical="center"/>
    </xf>
    <xf numFmtId="164" fontId="15" fillId="0" borderId="125" xfId="0" applyNumberFormat="1" applyFont="1" applyBorder="1" applyAlignment="1">
      <alignment horizontal="left" vertical="center"/>
    </xf>
    <xf numFmtId="0" fontId="17" fillId="0" borderId="125" xfId="0" applyFont="1" applyBorder="1" applyAlignment="1">
      <alignment horizontal="left" vertical="center" textRotation="90" wrapText="1"/>
    </xf>
    <xf numFmtId="0" fontId="17" fillId="0" borderId="125" xfId="0" applyFont="1" applyBorder="1" applyAlignment="1">
      <alignment horizontal="left" vertical="center" textRotation="90"/>
    </xf>
    <xf numFmtId="0" fontId="15" fillId="0" borderId="136" xfId="0" applyFont="1" applyBorder="1" applyAlignment="1">
      <alignment horizontal="left" vertical="center"/>
    </xf>
    <xf numFmtId="0" fontId="15" fillId="9" borderId="0" xfId="0" applyFont="1" applyFill="1" applyAlignment="1">
      <alignment horizontal="left" vertical="center"/>
    </xf>
    <xf numFmtId="0" fontId="17" fillId="0" borderId="0" xfId="0" applyFont="1" applyAlignment="1">
      <alignment horizontal="left" vertical="center"/>
    </xf>
    <xf numFmtId="0" fontId="58" fillId="9" borderId="0" xfId="0" applyFont="1" applyFill="1"/>
    <xf numFmtId="0" fontId="64" fillId="2" borderId="1" xfId="0" applyFont="1" applyFill="1" applyBorder="1" applyAlignment="1">
      <alignment vertical="center"/>
    </xf>
    <xf numFmtId="0" fontId="67" fillId="14" borderId="156" xfId="0" applyFont="1" applyFill="1" applyBorder="1" applyAlignment="1">
      <alignment horizontal="center" vertical="center" wrapText="1" readingOrder="1"/>
    </xf>
    <xf numFmtId="0" fontId="67" fillId="14" borderId="157" xfId="0" applyFont="1" applyFill="1" applyBorder="1" applyAlignment="1">
      <alignment horizontal="center" vertical="center" wrapText="1" readingOrder="1"/>
    </xf>
    <xf numFmtId="0" fontId="67" fillId="14" borderId="51" xfId="0" applyFont="1" applyFill="1" applyBorder="1" applyAlignment="1">
      <alignment horizontal="center" vertical="center" wrapText="1" readingOrder="1"/>
    </xf>
    <xf numFmtId="0" fontId="67" fillId="15" borderId="156" xfId="0" applyFont="1" applyFill="1" applyBorder="1" applyAlignment="1">
      <alignment horizontal="center" wrapText="1" readingOrder="1"/>
    </xf>
    <xf numFmtId="0" fontId="67" fillId="15" borderId="157" xfId="0" applyFont="1" applyFill="1" applyBorder="1" applyAlignment="1">
      <alignment horizontal="center" wrapText="1" readingOrder="1"/>
    </xf>
    <xf numFmtId="0" fontId="67" fillId="15" borderId="51" xfId="0" applyFont="1" applyFill="1" applyBorder="1" applyAlignment="1">
      <alignment horizontal="center" wrapText="1" readingOrder="1"/>
    </xf>
    <xf numFmtId="0" fontId="67" fillId="14" borderId="19" xfId="0" applyFont="1" applyFill="1" applyBorder="1" applyAlignment="1">
      <alignment horizontal="center" vertical="center" wrapText="1" readingOrder="1"/>
    </xf>
    <xf numFmtId="0" fontId="67" fillId="14" borderId="1" xfId="0" applyFont="1" applyFill="1" applyBorder="1" applyAlignment="1">
      <alignment horizontal="center" vertical="center" wrapText="1" readingOrder="1"/>
    </xf>
    <xf numFmtId="0" fontId="67" fillId="14" borderId="20" xfId="0" applyFont="1" applyFill="1" applyBorder="1" applyAlignment="1">
      <alignment horizontal="center" vertical="center" wrapText="1" readingOrder="1"/>
    </xf>
    <xf numFmtId="0" fontId="67" fillId="15" borderId="19" xfId="0" applyFont="1" applyFill="1" applyBorder="1" applyAlignment="1">
      <alignment horizontal="center" wrapText="1" readingOrder="1"/>
    </xf>
    <xf numFmtId="0" fontId="67" fillId="15" borderId="1" xfId="0" applyFont="1" applyFill="1" applyBorder="1" applyAlignment="1">
      <alignment horizontal="center" wrapText="1" readingOrder="1"/>
    </xf>
    <xf numFmtId="0" fontId="67" fillId="15" borderId="20" xfId="0" applyFont="1" applyFill="1" applyBorder="1" applyAlignment="1">
      <alignment horizontal="center" wrapText="1" readingOrder="1"/>
    </xf>
    <xf numFmtId="0" fontId="67" fillId="14" borderId="40" xfId="0" applyFont="1" applyFill="1" applyBorder="1" applyAlignment="1">
      <alignment horizontal="center" vertical="center" wrapText="1" readingOrder="1"/>
    </xf>
    <xf numFmtId="0" fontId="67" fillId="14" borderId="41" xfId="0" applyFont="1" applyFill="1" applyBorder="1" applyAlignment="1">
      <alignment horizontal="center" vertical="center" wrapText="1" readingOrder="1"/>
    </xf>
    <xf numFmtId="0" fontId="67" fillId="14" borderId="42" xfId="0" applyFont="1" applyFill="1" applyBorder="1" applyAlignment="1">
      <alignment horizontal="center" vertical="center" wrapText="1" readingOrder="1"/>
    </xf>
    <xf numFmtId="0" fontId="67" fillId="15" borderId="40" xfId="0" applyFont="1" applyFill="1" applyBorder="1" applyAlignment="1">
      <alignment horizontal="center" wrapText="1" readingOrder="1"/>
    </xf>
    <xf numFmtId="0" fontId="67" fillId="15" borderId="41" xfId="0" applyFont="1" applyFill="1" applyBorder="1" applyAlignment="1">
      <alignment horizontal="center" wrapText="1" readingOrder="1"/>
    </xf>
    <xf numFmtId="0" fontId="67" fillId="15" borderId="42" xfId="0" applyFont="1" applyFill="1" applyBorder="1" applyAlignment="1">
      <alignment horizontal="center" wrapText="1" readingOrder="1"/>
    </xf>
    <xf numFmtId="0" fontId="67" fillId="5" borderId="19" xfId="0" applyFont="1" applyFill="1" applyBorder="1" applyAlignment="1">
      <alignment horizontal="center" wrapText="1" readingOrder="1"/>
    </xf>
    <xf numFmtId="0" fontId="67" fillId="5" borderId="1" xfId="0" applyFont="1" applyFill="1" applyBorder="1" applyAlignment="1">
      <alignment horizontal="center" wrapText="1" readingOrder="1"/>
    </xf>
    <xf numFmtId="0" fontId="67" fillId="5" borderId="20" xfId="0" applyFont="1" applyFill="1" applyBorder="1" applyAlignment="1">
      <alignment horizontal="center" wrapText="1" readingOrder="1"/>
    </xf>
    <xf numFmtId="0" fontId="67" fillId="5" borderId="156" xfId="0" applyFont="1" applyFill="1" applyBorder="1" applyAlignment="1">
      <alignment horizontal="center" wrapText="1" readingOrder="1"/>
    </xf>
    <xf numFmtId="0" fontId="67" fillId="5" borderId="157" xfId="0" applyFont="1" applyFill="1" applyBorder="1" applyAlignment="1">
      <alignment horizontal="center" wrapText="1" readingOrder="1"/>
    </xf>
    <xf numFmtId="0" fontId="67" fillId="5" borderId="51" xfId="0" applyFont="1" applyFill="1" applyBorder="1" applyAlignment="1">
      <alignment horizontal="center" wrapText="1" readingOrder="1"/>
    </xf>
    <xf numFmtId="0" fontId="67" fillId="5" borderId="40" xfId="0" applyFont="1" applyFill="1" applyBorder="1" applyAlignment="1">
      <alignment horizontal="center" wrapText="1" readingOrder="1"/>
    </xf>
    <xf numFmtId="0" fontId="67" fillId="5" borderId="41" xfId="0" applyFont="1" applyFill="1" applyBorder="1" applyAlignment="1">
      <alignment horizontal="center" wrapText="1" readingOrder="1"/>
    </xf>
    <xf numFmtId="0" fontId="67" fillId="5" borderId="42" xfId="0" applyFont="1" applyFill="1" applyBorder="1" applyAlignment="1">
      <alignment horizontal="center" wrapText="1" readingOrder="1"/>
    </xf>
    <xf numFmtId="0" fontId="67" fillId="16" borderId="156" xfId="0" applyFont="1" applyFill="1" applyBorder="1" applyAlignment="1">
      <alignment horizontal="center" wrapText="1" readingOrder="1"/>
    </xf>
    <xf numFmtId="0" fontId="67" fillId="16" borderId="157" xfId="0" applyFont="1" applyFill="1" applyBorder="1" applyAlignment="1">
      <alignment horizontal="center" wrapText="1" readingOrder="1"/>
    </xf>
    <xf numFmtId="0" fontId="67" fillId="16" borderId="51" xfId="0" applyFont="1" applyFill="1" applyBorder="1" applyAlignment="1">
      <alignment horizontal="center" wrapText="1" readingOrder="1"/>
    </xf>
    <xf numFmtId="0" fontId="67" fillId="16" borderId="19" xfId="0" applyFont="1" applyFill="1" applyBorder="1" applyAlignment="1">
      <alignment horizontal="center" wrapText="1" readingOrder="1"/>
    </xf>
    <xf numFmtId="0" fontId="67" fillId="16" borderId="1" xfId="0" applyFont="1" applyFill="1" applyBorder="1" applyAlignment="1">
      <alignment horizontal="center" wrapText="1" readingOrder="1"/>
    </xf>
    <xf numFmtId="0" fontId="67" fillId="16" borderId="20" xfId="0" applyFont="1" applyFill="1" applyBorder="1" applyAlignment="1">
      <alignment horizontal="center" wrapText="1" readingOrder="1"/>
    </xf>
    <xf numFmtId="0" fontId="67" fillId="16" borderId="40" xfId="0" applyFont="1" applyFill="1" applyBorder="1" applyAlignment="1">
      <alignment horizontal="center" wrapText="1" readingOrder="1"/>
    </xf>
    <xf numFmtId="0" fontId="67" fillId="16" borderId="41" xfId="0" applyFont="1" applyFill="1" applyBorder="1" applyAlignment="1">
      <alignment horizontal="center" wrapText="1" readingOrder="1"/>
    </xf>
    <xf numFmtId="0" fontId="67" fillId="16" borderId="42" xfId="0" applyFont="1" applyFill="1" applyBorder="1" applyAlignment="1">
      <alignment horizontal="center" wrapText="1" readingOrder="1"/>
    </xf>
    <xf numFmtId="0" fontId="69" fillId="5" borderId="157" xfId="0" applyFont="1" applyFill="1" applyBorder="1" applyAlignment="1">
      <alignment horizontal="center" wrapText="1" readingOrder="1"/>
    </xf>
    <xf numFmtId="0" fontId="71" fillId="0" borderId="0" xfId="0" applyFont="1" applyAlignment="1">
      <alignment horizontal="center" vertical="center" wrapText="1"/>
    </xf>
    <xf numFmtId="0" fontId="72" fillId="17" borderId="1" xfId="0" applyFont="1" applyFill="1" applyBorder="1" applyAlignment="1">
      <alignment horizontal="center" vertical="center" wrapText="1" readingOrder="1"/>
    </xf>
    <xf numFmtId="0" fontId="73" fillId="16" borderId="164" xfId="0" applyFont="1" applyFill="1" applyBorder="1" applyAlignment="1">
      <alignment horizontal="center" vertical="center" wrapText="1" readingOrder="1"/>
    </xf>
    <xf numFmtId="0" fontId="73" fillId="0" borderId="165" xfId="0" applyFont="1" applyBorder="1" applyAlignment="1">
      <alignment horizontal="left" vertical="center" wrapText="1" readingOrder="1"/>
    </xf>
    <xf numFmtId="9" fontId="73" fillId="0" borderId="165" xfId="0" applyNumberFormat="1" applyFont="1" applyBorder="1" applyAlignment="1">
      <alignment horizontal="center" vertical="center" wrapText="1" readingOrder="1"/>
    </xf>
    <xf numFmtId="0" fontId="73" fillId="18" borderId="166" xfId="0" applyFont="1" applyFill="1" applyBorder="1" applyAlignment="1">
      <alignment horizontal="center" vertical="center" wrapText="1" readingOrder="1"/>
    </xf>
    <xf numFmtId="0" fontId="73" fillId="0" borderId="166" xfId="0" applyFont="1" applyBorder="1" applyAlignment="1">
      <alignment horizontal="left" vertical="center" wrapText="1" readingOrder="1"/>
    </xf>
    <xf numFmtId="9" fontId="73" fillId="0" borderId="166" xfId="0" applyNumberFormat="1" applyFont="1" applyBorder="1" applyAlignment="1">
      <alignment horizontal="center" vertical="center" wrapText="1" readingOrder="1"/>
    </xf>
    <xf numFmtId="0" fontId="73" fillId="19" borderId="166" xfId="0" applyFont="1" applyFill="1" applyBorder="1" applyAlignment="1">
      <alignment horizontal="center" vertical="center" wrapText="1" readingOrder="1"/>
    </xf>
    <xf numFmtId="0" fontId="73" fillId="6" borderId="166" xfId="0" applyFont="1" applyFill="1" applyBorder="1" applyAlignment="1">
      <alignment horizontal="center" vertical="center" wrapText="1" readingOrder="1"/>
    </xf>
    <xf numFmtId="0" fontId="74" fillId="7" borderId="166"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76" fillId="2" borderId="1" xfId="0" applyFont="1" applyFill="1" applyBorder="1" applyAlignment="1">
      <alignment horizontal="center" vertical="center" wrapText="1"/>
    </xf>
    <xf numFmtId="0" fontId="77" fillId="17" borderId="1" xfId="0" applyFont="1" applyFill="1" applyBorder="1" applyAlignment="1">
      <alignment horizontal="center" vertical="center" wrapText="1" readingOrder="1"/>
    </xf>
    <xf numFmtId="0" fontId="78" fillId="2" borderId="1" xfId="0" applyFont="1" applyFill="1" applyBorder="1"/>
    <xf numFmtId="0" fontId="79" fillId="16" borderId="164" xfId="0" applyFont="1" applyFill="1" applyBorder="1" applyAlignment="1">
      <alignment horizontal="center" vertical="center" wrapText="1" readingOrder="1"/>
    </xf>
    <xf numFmtId="0" fontId="79" fillId="0" borderId="165" xfId="0" applyFont="1" applyBorder="1" applyAlignment="1">
      <alignment horizontal="center" vertical="center" wrapText="1" readingOrder="1"/>
    </xf>
    <xf numFmtId="0" fontId="79" fillId="0" borderId="165" xfId="0" applyFont="1" applyBorder="1" applyAlignment="1">
      <alignment horizontal="left" vertical="center" wrapText="1" readingOrder="1"/>
    </xf>
    <xf numFmtId="0" fontId="79" fillId="18" borderId="166" xfId="0" applyFont="1" applyFill="1" applyBorder="1" applyAlignment="1">
      <alignment horizontal="center" vertical="center" wrapText="1" readingOrder="1"/>
    </xf>
    <xf numFmtId="0" fontId="79" fillId="0" borderId="166" xfId="0" applyFont="1" applyBorder="1" applyAlignment="1">
      <alignment horizontal="center" vertical="center" wrapText="1" readingOrder="1"/>
    </xf>
    <xf numFmtId="0" fontId="79" fillId="0" borderId="166" xfId="0" applyFont="1" applyBorder="1" applyAlignment="1">
      <alignment horizontal="left" vertical="center" wrapText="1" readingOrder="1"/>
    </xf>
    <xf numFmtId="0" fontId="79" fillId="19" borderId="166" xfId="0" applyFont="1" applyFill="1" applyBorder="1" applyAlignment="1">
      <alignment horizontal="center" vertical="center" wrapText="1" readingOrder="1"/>
    </xf>
    <xf numFmtId="0" fontId="79" fillId="6" borderId="166" xfId="0" applyFont="1" applyFill="1" applyBorder="1" applyAlignment="1">
      <alignment horizontal="center" vertical="center" wrapText="1" readingOrder="1"/>
    </xf>
    <xf numFmtId="0" fontId="80" fillId="7" borderId="166" xfId="0" applyFont="1" applyFill="1" applyBorder="1" applyAlignment="1">
      <alignment horizontal="center" vertical="center" wrapText="1" readingOrder="1"/>
    </xf>
    <xf numFmtId="0" fontId="81"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78" fillId="0" borderId="0" xfId="0" applyFont="1"/>
    <xf numFmtId="0" fontId="81" fillId="0" borderId="0" xfId="0" applyFont="1" applyAlignment="1">
      <alignment horizontal="left" vertical="center" wrapText="1" readingOrder="1"/>
    </xf>
    <xf numFmtId="0" fontId="82" fillId="0" borderId="0" xfId="0" applyFont="1" applyAlignment="1">
      <alignment vertical="center"/>
    </xf>
    <xf numFmtId="0" fontId="83" fillId="0" borderId="0" xfId="0" applyFont="1"/>
    <xf numFmtId="0" fontId="84" fillId="0" borderId="0" xfId="0" applyFont="1"/>
    <xf numFmtId="0" fontId="85" fillId="0" borderId="0" xfId="0" applyFont="1"/>
    <xf numFmtId="0" fontId="86" fillId="2" borderId="1" xfId="0" applyFont="1" applyFill="1" applyBorder="1"/>
    <xf numFmtId="0" fontId="15" fillId="2" borderId="1" xfId="0" applyFont="1" applyFill="1" applyBorder="1"/>
    <xf numFmtId="0" fontId="13" fillId="20" borderId="168" xfId="0" applyFont="1" applyFill="1" applyBorder="1" applyAlignment="1">
      <alignment horizontal="center" vertical="center" wrapText="1" readingOrder="1"/>
    </xf>
    <xf numFmtId="0" fontId="13" fillId="20" borderId="169" xfId="0" applyFont="1" applyFill="1" applyBorder="1" applyAlignment="1">
      <alignment horizontal="center" vertical="center" wrapText="1" readingOrder="1"/>
    </xf>
    <xf numFmtId="0" fontId="13" fillId="2" borderId="172" xfId="0" applyFont="1" applyFill="1" applyBorder="1" applyAlignment="1">
      <alignment horizontal="center" vertical="center" wrapText="1" readingOrder="1"/>
    </xf>
    <xf numFmtId="0" fontId="87" fillId="2" borderId="172" xfId="0" applyFont="1" applyFill="1" applyBorder="1" applyAlignment="1">
      <alignment horizontal="left" vertical="center" wrapText="1" readingOrder="1"/>
    </xf>
    <xf numFmtId="9" fontId="13" fillId="2" borderId="173" xfId="0" applyNumberFormat="1" applyFont="1" applyFill="1" applyBorder="1" applyAlignment="1">
      <alignment horizontal="center" vertical="center" wrapText="1" readingOrder="1"/>
    </xf>
    <xf numFmtId="0" fontId="13" fillId="2" borderId="104" xfId="0" applyFont="1" applyFill="1" applyBorder="1" applyAlignment="1">
      <alignment horizontal="center" vertical="center" wrapText="1" readingOrder="1"/>
    </xf>
    <xf numFmtId="0" fontId="87" fillId="2" borderId="104" xfId="0" applyFont="1" applyFill="1" applyBorder="1" applyAlignment="1">
      <alignment horizontal="left" vertical="center" wrapText="1" readingOrder="1"/>
    </xf>
    <xf numFmtId="9" fontId="13" fillId="2" borderId="176" xfId="0" applyNumberFormat="1" applyFont="1" applyFill="1" applyBorder="1" applyAlignment="1">
      <alignment horizontal="center" vertical="center" wrapText="1" readingOrder="1"/>
    </xf>
    <xf numFmtId="0" fontId="87" fillId="2" borderId="176" xfId="0" applyFont="1" applyFill="1" applyBorder="1" applyAlignment="1">
      <alignment horizontal="center" vertical="center" wrapText="1" readingOrder="1"/>
    </xf>
    <xf numFmtId="0" fontId="13" fillId="2" borderId="182" xfId="0" applyFont="1" applyFill="1" applyBorder="1" applyAlignment="1">
      <alignment horizontal="center" vertical="center" wrapText="1" readingOrder="1"/>
    </xf>
    <xf numFmtId="0" fontId="87" fillId="2" borderId="182" xfId="0" applyFont="1" applyFill="1" applyBorder="1" applyAlignment="1">
      <alignment horizontal="left" vertical="center" wrapText="1" readingOrder="1"/>
    </xf>
    <xf numFmtId="0" fontId="87" fillId="2" borderId="183" xfId="0" applyFont="1" applyFill="1" applyBorder="1" applyAlignment="1">
      <alignment horizontal="center" vertical="center" wrapText="1" readingOrder="1"/>
    </xf>
    <xf numFmtId="0" fontId="10" fillId="2" borderId="1" xfId="0" applyFont="1" applyFill="1" applyBorder="1"/>
    <xf numFmtId="0" fontId="86" fillId="0" borderId="0" xfId="0" applyFont="1"/>
    <xf numFmtId="0" fontId="89" fillId="0" borderId="166" xfId="0" applyFont="1" applyBorder="1" applyAlignment="1">
      <alignment horizontal="left" vertical="center" wrapText="1" readingOrder="1"/>
    </xf>
    <xf numFmtId="0" fontId="30" fillId="2" borderId="99" xfId="0" applyFont="1" applyFill="1" applyBorder="1" applyAlignment="1">
      <alignment horizontal="left" vertical="center" wrapText="1"/>
    </xf>
    <xf numFmtId="0" fontId="20" fillId="9" borderId="100" xfId="0" applyFont="1" applyFill="1" applyBorder="1" applyAlignment="1">
      <alignment horizontal="left" vertical="center" wrapText="1"/>
    </xf>
    <xf numFmtId="0" fontId="30" fillId="2" borderId="100" xfId="0" applyFont="1" applyFill="1" applyBorder="1" applyAlignment="1">
      <alignment horizontal="left" vertical="center" wrapText="1"/>
    </xf>
    <xf numFmtId="0" fontId="30" fillId="0" borderId="100" xfId="0" applyFont="1" applyBorder="1" applyAlignment="1">
      <alignment horizontal="left" vertical="center" wrapText="1"/>
    </xf>
    <xf numFmtId="0" fontId="38" fillId="0" borderId="100" xfId="0" applyFont="1" applyBorder="1" applyAlignment="1">
      <alignment horizontal="left" vertical="center" wrapText="1"/>
    </xf>
    <xf numFmtId="0" fontId="47" fillId="0" borderId="100" xfId="0" applyFont="1" applyBorder="1" applyAlignment="1">
      <alignment horizontal="left"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12" fillId="4" borderId="43" xfId="0" applyFont="1" applyFill="1" applyBorder="1" applyAlignment="1">
      <alignment horizontal="center" vertical="center" wrapText="1" readingOrder="1"/>
    </xf>
    <xf numFmtId="0" fontId="3" fillId="0" borderId="44" xfId="0" applyFont="1" applyBorder="1"/>
    <xf numFmtId="0" fontId="3" fillId="0" borderId="45" xfId="0" applyFont="1" applyBorder="1"/>
    <xf numFmtId="0" fontId="12" fillId="4" borderId="46" xfId="0" applyFont="1" applyFill="1" applyBorder="1" applyAlignment="1">
      <alignment horizontal="center" vertical="center" wrapText="1" readingOrder="1"/>
    </xf>
    <xf numFmtId="0" fontId="3" fillId="0" borderId="49" xfId="0" applyFont="1" applyBorder="1"/>
    <xf numFmtId="0" fontId="13" fillId="4" borderId="46" xfId="0" applyFont="1" applyFill="1" applyBorder="1" applyAlignment="1">
      <alignment horizontal="center" vertical="center" wrapText="1" readingOrder="1"/>
    </xf>
    <xf numFmtId="0" fontId="13" fillId="4" borderId="47" xfId="0" applyFont="1" applyFill="1" applyBorder="1" applyAlignment="1">
      <alignment horizontal="center" vertical="center" wrapText="1" readingOrder="1"/>
    </xf>
    <xf numFmtId="0" fontId="3" fillId="0" borderId="48" xfId="0" applyFont="1" applyBorder="1"/>
    <xf numFmtId="0" fontId="17" fillId="0" borderId="98" xfId="0" applyFont="1" applyBorder="1" applyAlignment="1">
      <alignment horizontal="left" vertical="center" wrapText="1"/>
    </xf>
    <xf numFmtId="0" fontId="3" fillId="0" borderId="107" xfId="0" applyFont="1" applyBorder="1"/>
    <xf numFmtId="0" fontId="3" fillId="0" borderId="116" xfId="0" applyFont="1" applyBorder="1"/>
    <xf numFmtId="9" fontId="15" fillId="0" borderId="98" xfId="0" applyNumberFormat="1" applyFont="1" applyBorder="1" applyAlignment="1">
      <alignment horizontal="left" vertical="center" wrapText="1"/>
    </xf>
    <xf numFmtId="0" fontId="17" fillId="0" borderId="98" xfId="0" applyFont="1" applyBorder="1" applyAlignment="1">
      <alignment horizontal="left" vertical="center"/>
    </xf>
    <xf numFmtId="0" fontId="15" fillId="12" borderId="97" xfId="0" applyFont="1" applyFill="1" applyBorder="1" applyAlignment="1">
      <alignment horizontal="left" vertical="center"/>
    </xf>
    <xf numFmtId="0" fontId="3" fillId="0" borderId="106" xfId="0" applyFont="1" applyBorder="1"/>
    <xf numFmtId="0" fontId="3" fillId="0" borderId="115" xfId="0" applyFont="1" applyBorder="1"/>
    <xf numFmtId="0" fontId="15" fillId="0" borderId="98" xfId="0" applyFont="1" applyBorder="1" applyAlignment="1">
      <alignment horizontal="left" vertical="center" wrapText="1"/>
    </xf>
    <xf numFmtId="0" fontId="15" fillId="0" borderId="98" xfId="0" applyFont="1" applyBorder="1" applyAlignment="1">
      <alignment horizontal="left" vertical="center"/>
    </xf>
    <xf numFmtId="0" fontId="15" fillId="2" borderId="98" xfId="0" applyFont="1" applyFill="1" applyBorder="1" applyAlignment="1">
      <alignment horizontal="left" vertical="center"/>
    </xf>
    <xf numFmtId="0" fontId="15" fillId="0" borderId="64" xfId="0" applyFont="1" applyBorder="1" applyAlignment="1">
      <alignment horizontal="left" vertical="center" wrapText="1"/>
    </xf>
    <xf numFmtId="0" fontId="3" fillId="0" borderId="65" xfId="0" applyFont="1" applyBorder="1"/>
    <xf numFmtId="0" fontId="17" fillId="2" borderId="62" xfId="0" applyFont="1" applyFill="1" applyBorder="1" applyAlignment="1">
      <alignment horizontal="left" vertical="center"/>
    </xf>
    <xf numFmtId="0" fontId="3" fillId="0" borderId="63" xfId="0" applyFont="1" applyBorder="1"/>
    <xf numFmtId="0" fontId="18" fillId="10" borderId="66" xfId="0" applyFont="1" applyFill="1" applyBorder="1" applyAlignment="1">
      <alignment horizontal="left" vertical="center"/>
    </xf>
    <xf numFmtId="0" fontId="3" fillId="0" borderId="67" xfId="0" applyFont="1" applyBorder="1"/>
    <xf numFmtId="0" fontId="3" fillId="0" borderId="68" xfId="0" applyFont="1" applyBorder="1"/>
    <xf numFmtId="0" fontId="18" fillId="10" borderId="69" xfId="0" applyFont="1" applyFill="1" applyBorder="1" applyAlignment="1">
      <alignment horizontal="left" vertical="center"/>
    </xf>
    <xf numFmtId="0" fontId="18" fillId="10" borderId="70" xfId="0" applyFont="1" applyFill="1" applyBorder="1" applyAlignment="1">
      <alignment horizontal="left" vertical="center"/>
    </xf>
    <xf numFmtId="0" fontId="3" fillId="0" borderId="71" xfId="0" applyFont="1" applyBorder="1"/>
    <xf numFmtId="0" fontId="3" fillId="0" borderId="72" xfId="0" applyFont="1" applyBorder="1"/>
    <xf numFmtId="0" fontId="18" fillId="7" borderId="79" xfId="0" applyFont="1" applyFill="1" applyBorder="1" applyAlignment="1">
      <alignment horizontal="left" vertical="center" wrapText="1"/>
    </xf>
    <xf numFmtId="0" fontId="3" fillId="0" borderId="91" xfId="0" applyFont="1" applyBorder="1"/>
    <xf numFmtId="0" fontId="18" fillId="7" borderId="83" xfId="0" applyFont="1" applyFill="1" applyBorder="1" applyAlignment="1">
      <alignment horizontal="left" vertical="center" wrapText="1"/>
    </xf>
    <xf numFmtId="0" fontId="3" fillId="0" borderId="92" xfId="0" applyFont="1" applyBorder="1"/>
    <xf numFmtId="0" fontId="18" fillId="7" borderId="66" xfId="0" applyFont="1" applyFill="1" applyBorder="1" applyAlignment="1">
      <alignment horizontal="left" vertical="center" wrapText="1"/>
    </xf>
    <xf numFmtId="0" fontId="3" fillId="0" borderId="73" xfId="0" applyFont="1" applyBorder="1"/>
    <xf numFmtId="0" fontId="17" fillId="9" borderId="74" xfId="0" applyFont="1" applyFill="1" applyBorder="1" applyAlignment="1">
      <alignment horizontal="left" vertical="center" wrapText="1"/>
    </xf>
    <xf numFmtId="0" fontId="3" fillId="0" borderId="60" xfId="0" applyFont="1" applyBorder="1"/>
    <xf numFmtId="0" fontId="3" fillId="0" borderId="61" xfId="0" applyFont="1" applyBorder="1"/>
    <xf numFmtId="0" fontId="3" fillId="0" borderId="84" xfId="0" applyFont="1" applyBorder="1"/>
    <xf numFmtId="0" fontId="17" fillId="11" borderId="59" xfId="0" applyFont="1" applyFill="1" applyBorder="1" applyAlignment="1">
      <alignment horizontal="left" vertical="center" wrapText="1"/>
    </xf>
    <xf numFmtId="0" fontId="3" fillId="0" borderId="64" xfId="0" applyFont="1" applyBorder="1"/>
    <xf numFmtId="0" fontId="18" fillId="10" borderId="75" xfId="0" applyFont="1" applyFill="1" applyBorder="1" applyAlignment="1">
      <alignment horizontal="left" vertical="center" textRotation="90"/>
    </xf>
    <xf numFmtId="0" fontId="3" fillId="0" borderId="85" xfId="0" applyFont="1" applyBorder="1"/>
    <xf numFmtId="0" fontId="18" fillId="10" borderId="76" xfId="0" applyFont="1" applyFill="1" applyBorder="1" applyAlignment="1">
      <alignment horizontal="left" vertical="center"/>
    </xf>
    <xf numFmtId="0" fontId="3" fillId="0" borderId="86" xfId="0" applyFont="1" applyBorder="1"/>
    <xf numFmtId="0" fontId="18" fillId="10" borderId="79" xfId="0" applyFont="1" applyFill="1" applyBorder="1" applyAlignment="1">
      <alignment horizontal="left" vertical="center" wrapText="1"/>
    </xf>
    <xf numFmtId="0" fontId="3" fillId="0" borderId="89" xfId="0" applyFont="1" applyBorder="1"/>
    <xf numFmtId="0" fontId="18" fillId="10" borderId="80" xfId="0" applyFont="1" applyFill="1" applyBorder="1" applyAlignment="1">
      <alignment horizontal="left" vertical="center" wrapText="1"/>
    </xf>
    <xf numFmtId="0" fontId="18" fillId="10" borderId="69" xfId="0" applyFont="1" applyFill="1" applyBorder="1" applyAlignment="1">
      <alignment horizontal="left" vertical="center" wrapText="1"/>
    </xf>
    <xf numFmtId="0" fontId="18" fillId="10" borderId="77" xfId="0" applyFont="1" applyFill="1" applyBorder="1" applyAlignment="1">
      <alignment horizontal="left" vertical="center" textRotation="90" wrapText="1"/>
    </xf>
    <xf numFmtId="0" fontId="3" fillId="0" borderId="87" xfId="0" applyFont="1" applyBorder="1"/>
    <xf numFmtId="0" fontId="18" fillId="7" borderId="82" xfId="0" applyFont="1" applyFill="1" applyBorder="1" applyAlignment="1">
      <alignment horizontal="left" vertical="center" wrapText="1"/>
    </xf>
    <xf numFmtId="0" fontId="15" fillId="0" borderId="59" xfId="0" applyFont="1" applyBorder="1" applyAlignment="1">
      <alignment horizontal="left" vertical="center"/>
    </xf>
    <xf numFmtId="0" fontId="16" fillId="2" borderId="59" xfId="0" applyFont="1" applyFill="1" applyBorder="1" applyAlignment="1">
      <alignment horizontal="center" vertical="center" wrapText="1"/>
    </xf>
    <xf numFmtId="0" fontId="18" fillId="10" borderId="78" xfId="0" applyFont="1" applyFill="1" applyBorder="1" applyAlignment="1">
      <alignment horizontal="left" vertical="center" wrapText="1"/>
    </xf>
    <xf numFmtId="0" fontId="3" fillId="0" borderId="88" xfId="0" applyFont="1" applyBorder="1"/>
    <xf numFmtId="0" fontId="18" fillId="10" borderId="78" xfId="0" applyFont="1" applyFill="1" applyBorder="1" applyAlignment="1">
      <alignment horizontal="left" vertical="center"/>
    </xf>
    <xf numFmtId="0" fontId="18" fillId="7" borderId="77" xfId="0" applyFont="1" applyFill="1" applyBorder="1" applyAlignment="1">
      <alignment horizontal="left" vertical="center" wrapText="1"/>
    </xf>
    <xf numFmtId="0" fontId="3" fillId="0" borderId="93" xfId="0" applyFont="1" applyBorder="1"/>
    <xf numFmtId="0" fontId="18" fillId="7" borderId="80" xfId="0" applyFont="1" applyFill="1" applyBorder="1" applyAlignment="1">
      <alignment horizontal="left" vertical="center" wrapText="1"/>
    </xf>
    <xf numFmtId="0" fontId="3" fillId="0" borderId="94" xfId="0" applyFont="1" applyBorder="1"/>
    <xf numFmtId="0" fontId="18" fillId="10" borderId="79" xfId="0" applyFont="1" applyFill="1" applyBorder="1" applyAlignment="1">
      <alignment horizontal="left" vertical="center" textRotation="90" wrapText="1"/>
    </xf>
    <xf numFmtId="0" fontId="18" fillId="10" borderId="81" xfId="0" applyFont="1" applyFill="1" applyBorder="1" applyAlignment="1">
      <alignment horizontal="left" vertical="center" textRotation="90" wrapText="1"/>
    </xf>
    <xf numFmtId="0" fontId="18" fillId="10" borderId="78" xfId="0" applyFont="1" applyFill="1" applyBorder="1" applyAlignment="1">
      <alignment horizontal="left" vertical="center" textRotation="90" wrapText="1"/>
    </xf>
    <xf numFmtId="0" fontId="18" fillId="10" borderId="76" xfId="0" applyFont="1" applyFill="1" applyBorder="1" applyAlignment="1">
      <alignment horizontal="left" vertical="center" wrapText="1"/>
    </xf>
    <xf numFmtId="0" fontId="15" fillId="2" borderId="98" xfId="0" applyFont="1" applyFill="1" applyBorder="1" applyAlignment="1">
      <alignment horizontal="left" vertical="center" wrapText="1"/>
    </xf>
    <xf numFmtId="0" fontId="18" fillId="10" borderId="77" xfId="0" applyFont="1" applyFill="1" applyBorder="1" applyAlignment="1">
      <alignment horizontal="left" vertical="center" wrapText="1"/>
    </xf>
    <xf numFmtId="0" fontId="62" fillId="14" borderId="137" xfId="0" applyFont="1" applyFill="1" applyBorder="1" applyAlignment="1">
      <alignment horizontal="center" vertical="center" wrapText="1" readingOrder="1"/>
    </xf>
    <xf numFmtId="0" fontId="3" fillId="0" borderId="138" xfId="0" applyFont="1" applyBorder="1"/>
    <xf numFmtId="0" fontId="3" fillId="0" borderId="139" xfId="0" applyFont="1" applyBorder="1"/>
    <xf numFmtId="0" fontId="62" fillId="15" borderId="145" xfId="0" applyFont="1" applyFill="1" applyBorder="1" applyAlignment="1">
      <alignment horizontal="center" wrapText="1" readingOrder="1"/>
    </xf>
    <xf numFmtId="0" fontId="62" fillId="15" borderId="137" xfId="0" applyFont="1" applyFill="1" applyBorder="1" applyAlignment="1">
      <alignment horizontal="center" wrapText="1" readingOrder="1"/>
    </xf>
    <xf numFmtId="0" fontId="62" fillId="14" borderId="141" xfId="0" applyFont="1" applyFill="1" applyBorder="1" applyAlignment="1">
      <alignment horizontal="center" vertical="center" wrapText="1" readingOrder="1"/>
    </xf>
    <xf numFmtId="0" fontId="3" fillId="0" borderId="142" xfId="0" applyFont="1" applyBorder="1"/>
    <xf numFmtId="0" fontId="62" fillId="14" borderId="143" xfId="0" applyFont="1" applyFill="1" applyBorder="1" applyAlignment="1">
      <alignment horizontal="center" vertical="center" wrapText="1" readingOrder="1"/>
    </xf>
    <xf numFmtId="0" fontId="62" fillId="14" borderId="145" xfId="0" applyFont="1" applyFill="1" applyBorder="1" applyAlignment="1">
      <alignment horizontal="center" vertical="center" wrapText="1" readingOrder="1"/>
    </xf>
    <xf numFmtId="0" fontId="62" fillId="15" borderId="143" xfId="0" applyFont="1" applyFill="1" applyBorder="1" applyAlignment="1">
      <alignment horizontal="center" wrapText="1" readingOrder="1"/>
    </xf>
    <xf numFmtId="0" fontId="3" fillId="0" borderId="146" xfId="0" applyFont="1" applyBorder="1"/>
    <xf numFmtId="0" fontId="3" fillId="0" borderId="147" xfId="0" applyFont="1" applyBorder="1"/>
    <xf numFmtId="0" fontId="3" fillId="0" borderId="148" xfId="0" applyFont="1" applyBorder="1"/>
    <xf numFmtId="0" fontId="3" fillId="0" borderId="140" xfId="0" applyFont="1" applyBorder="1"/>
    <xf numFmtId="0" fontId="62" fillId="5" borderId="143" xfId="0" applyFont="1" applyFill="1" applyBorder="1" applyAlignment="1">
      <alignment horizontal="center" wrapText="1" readingOrder="1"/>
    </xf>
    <xf numFmtId="0" fontId="3" fillId="0" borderId="144" xfId="0" applyFont="1" applyBorder="1"/>
    <xf numFmtId="0" fontId="62" fillId="5" borderId="137" xfId="0" applyFont="1" applyFill="1" applyBorder="1" applyAlignment="1">
      <alignment horizontal="center" wrapText="1" readingOrder="1"/>
    </xf>
    <xf numFmtId="0" fontId="62" fillId="15" borderId="141" xfId="0" applyFont="1" applyFill="1" applyBorder="1" applyAlignment="1">
      <alignment horizontal="center" wrapText="1" readingOrder="1"/>
    </xf>
    <xf numFmtId="0" fontId="62" fillId="16" borderId="137" xfId="0" applyFont="1" applyFill="1" applyBorder="1" applyAlignment="1">
      <alignment horizontal="center" wrapText="1" readingOrder="1"/>
    </xf>
    <xf numFmtId="0" fontId="3" fillId="0" borderId="155" xfId="0" applyFont="1" applyBorder="1"/>
    <xf numFmtId="0" fontId="62" fillId="5" borderId="145" xfId="0" applyFont="1" applyFill="1" applyBorder="1" applyAlignment="1">
      <alignment horizontal="center" wrapText="1" readingOrder="1"/>
    </xf>
    <xf numFmtId="0" fontId="63" fillId="16" borderId="152" xfId="0" applyFont="1" applyFill="1" applyBorder="1" applyAlignment="1">
      <alignment horizontal="center" vertical="center" wrapText="1" readingOrder="1"/>
    </xf>
    <xf numFmtId="0" fontId="3" fillId="0" borderId="153" xfId="0" applyFont="1" applyBorder="1"/>
    <xf numFmtId="0" fontId="3" fillId="0" borderId="154" xfId="0" applyFont="1" applyBorder="1"/>
    <xf numFmtId="0" fontId="63" fillId="14" borderId="152" xfId="0" applyFont="1" applyFill="1" applyBorder="1" applyAlignment="1">
      <alignment horizontal="center" vertical="center" wrapText="1" readingOrder="1"/>
    </xf>
    <xf numFmtId="0" fontId="3" fillId="0" borderId="149" xfId="0" applyFont="1" applyBorder="1"/>
    <xf numFmtId="0" fontId="3" fillId="0" borderId="150" xfId="0" applyFont="1" applyBorder="1"/>
    <xf numFmtId="0" fontId="3" fillId="0" borderId="151" xfId="0" applyFont="1" applyBorder="1"/>
    <xf numFmtId="0" fontId="63" fillId="5" borderId="152" xfId="0" applyFont="1" applyFill="1" applyBorder="1" applyAlignment="1">
      <alignment horizontal="center" vertical="center" wrapText="1" readingOrder="1"/>
    </xf>
    <xf numFmtId="0" fontId="63" fillId="15" borderId="141" xfId="0" applyFont="1" applyFill="1" applyBorder="1" applyAlignment="1">
      <alignment horizontal="center" vertical="center" wrapText="1" readingOrder="1"/>
    </xf>
    <xf numFmtId="0" fontId="61" fillId="0" borderId="141" xfId="0" applyFont="1" applyBorder="1" applyAlignment="1">
      <alignment horizontal="center" vertical="center" wrapText="1"/>
    </xf>
    <xf numFmtId="0" fontId="62" fillId="16" borderId="141" xfId="0" applyFont="1" applyFill="1" applyBorder="1" applyAlignment="1">
      <alignment horizontal="center" wrapText="1" readingOrder="1"/>
    </xf>
    <xf numFmtId="0" fontId="62" fillId="16" borderId="145" xfId="0" applyFont="1" applyFill="1" applyBorder="1" applyAlignment="1">
      <alignment horizontal="center" wrapText="1" readingOrder="1"/>
    </xf>
    <xf numFmtId="0" fontId="62" fillId="5" borderId="141" xfId="0" applyFont="1" applyFill="1" applyBorder="1" applyAlignment="1">
      <alignment horizontal="center" wrapText="1" readingOrder="1"/>
    </xf>
    <xf numFmtId="0" fontId="62" fillId="16" borderId="143" xfId="0" applyFont="1" applyFill="1" applyBorder="1" applyAlignment="1">
      <alignment horizontal="center" wrapText="1" readingOrder="1"/>
    </xf>
    <xf numFmtId="0" fontId="59" fillId="0" borderId="0" xfId="0" applyFont="1" applyAlignment="1">
      <alignment horizontal="center" vertical="center" wrapText="1"/>
    </xf>
    <xf numFmtId="0" fontId="60" fillId="13" borderId="137" xfId="0" applyFont="1" applyFill="1" applyBorder="1" applyAlignment="1">
      <alignment horizontal="center" vertical="center" wrapText="1" readingOrder="1"/>
    </xf>
    <xf numFmtId="0" fontId="60" fillId="13" borderId="137" xfId="0" applyFont="1" applyFill="1" applyBorder="1" applyAlignment="1">
      <alignment horizontal="center" vertical="center" textRotation="90" wrapText="1" readingOrder="1"/>
    </xf>
    <xf numFmtId="0" fontId="61" fillId="0" borderId="8" xfId="0" applyFont="1" applyBorder="1" applyAlignment="1">
      <alignment horizontal="center" vertical="center" wrapText="1"/>
    </xf>
    <xf numFmtId="0" fontId="68" fillId="14" borderId="158" xfId="0" applyFont="1" applyFill="1" applyBorder="1" applyAlignment="1">
      <alignment horizontal="center" vertical="center" wrapText="1" readingOrder="1"/>
    </xf>
    <xf numFmtId="0" fontId="3" fillId="0" borderId="159" xfId="0" applyFont="1" applyBorder="1"/>
    <xf numFmtId="0" fontId="3" fillId="0" borderId="160" xfId="0" applyFont="1" applyBorder="1"/>
    <xf numFmtId="0" fontId="3" fillId="0" borderId="161" xfId="0" applyFont="1" applyBorder="1"/>
    <xf numFmtId="0" fontId="3" fillId="0" borderId="162" xfId="0" applyFont="1" applyBorder="1"/>
    <xf numFmtId="0" fontId="3" fillId="0" borderId="163" xfId="0" applyFont="1" applyBorder="1"/>
    <xf numFmtId="0" fontId="68" fillId="5" borderId="158" xfId="0" applyFont="1" applyFill="1" applyBorder="1" applyAlignment="1">
      <alignment horizontal="center" vertical="center" wrapText="1" readingOrder="1"/>
    </xf>
    <xf numFmtId="0" fontId="68" fillId="15" borderId="158" xfId="0" applyFont="1" applyFill="1" applyBorder="1" applyAlignment="1">
      <alignment horizontal="center" vertical="center" wrapText="1" readingOrder="1"/>
    </xf>
    <xf numFmtId="0" fontId="68" fillId="16" borderId="158" xfId="0" applyFont="1" applyFill="1" applyBorder="1" applyAlignment="1">
      <alignment horizontal="center" vertical="center" wrapText="1" readingOrder="1"/>
    </xf>
    <xf numFmtId="0" fontId="66" fillId="0" borderId="141" xfId="0" applyFont="1" applyBorder="1" applyAlignment="1">
      <alignment horizontal="center" vertical="center" wrapText="1"/>
    </xf>
    <xf numFmtId="0" fontId="65" fillId="0" borderId="0" xfId="0" applyFont="1" applyAlignment="1">
      <alignment horizontal="center" vertical="center" wrapText="1"/>
    </xf>
    <xf numFmtId="0" fontId="70" fillId="0" borderId="0" xfId="0" applyFont="1" applyAlignment="1">
      <alignment horizontal="center" vertical="center"/>
    </xf>
    <xf numFmtId="0" fontId="75" fillId="0" borderId="0" xfId="0" applyFont="1" applyAlignment="1">
      <alignment horizontal="center" vertical="center"/>
    </xf>
    <xf numFmtId="0" fontId="88" fillId="2" borderId="184" xfId="0" applyFont="1" applyFill="1" applyBorder="1" applyAlignment="1">
      <alignment horizontal="left" vertical="center" wrapText="1"/>
    </xf>
    <xf numFmtId="0" fontId="13" fillId="2" borderId="177" xfId="0" applyFont="1" applyFill="1" applyBorder="1" applyAlignment="1">
      <alignment horizontal="center" vertical="center" wrapText="1" readingOrder="1"/>
    </xf>
    <xf numFmtId="0" fontId="3" fillId="0" borderId="136" xfId="0" applyFont="1" applyBorder="1"/>
    <xf numFmtId="0" fontId="3" fillId="0" borderId="181" xfId="0" applyFont="1" applyBorder="1"/>
    <xf numFmtId="0" fontId="12" fillId="20" borderId="43" xfId="0" applyFont="1" applyFill="1" applyBorder="1" applyAlignment="1">
      <alignment horizontal="center" vertical="center" wrapText="1" readingOrder="1"/>
    </xf>
    <xf numFmtId="0" fontId="13" fillId="20" borderId="43" xfId="0" applyFont="1" applyFill="1" applyBorder="1" applyAlignment="1">
      <alignment horizontal="center" vertical="center" wrapText="1" readingOrder="1"/>
    </xf>
    <xf numFmtId="0" fontId="3" fillId="0" borderId="167" xfId="0" applyFont="1" applyBorder="1"/>
    <xf numFmtId="0" fontId="13" fillId="2" borderId="170" xfId="0" applyFont="1" applyFill="1" applyBorder="1" applyAlignment="1">
      <alignment horizontal="center" vertical="center" wrapText="1" readingOrder="1"/>
    </xf>
    <xf numFmtId="0" fontId="3" fillId="0" borderId="174" xfId="0" applyFont="1" applyBorder="1"/>
    <xf numFmtId="0" fontId="3" fillId="0" borderId="178" xfId="0" applyFont="1" applyBorder="1"/>
    <xf numFmtId="0" fontId="13" fillId="2" borderId="171" xfId="0" applyFont="1" applyFill="1" applyBorder="1" applyAlignment="1">
      <alignment horizontal="center" vertical="center" wrapText="1" readingOrder="1"/>
    </xf>
    <xf numFmtId="0" fontId="3" fillId="0" borderId="175" xfId="0" applyFont="1" applyBorder="1"/>
    <xf numFmtId="0" fontId="13" fillId="2" borderId="179" xfId="0" applyFont="1" applyFill="1" applyBorder="1" applyAlignment="1">
      <alignment horizontal="center" vertical="center" wrapText="1" readingOrder="1"/>
    </xf>
    <xf numFmtId="0" fontId="3" fillId="0" borderId="180" xfId="0" applyFont="1" applyBorder="1"/>
  </cellXfs>
  <cellStyles count="1">
    <cellStyle name="Normal" xfId="0" builtinId="0"/>
  </cellStyles>
  <dxfs count="234">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none"/>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2">
    <tableStyle name="Tabla Impacto-style" pivot="0" count="3" xr9:uid="{00000000-0011-0000-FFFF-FFFF00000000}">
      <tableStyleElement type="headerRow" dxfId="233"/>
      <tableStyleElement type="firstRowStripe" dxfId="232"/>
      <tableStyleElement type="secondRowStripe" dxfId="231"/>
    </tableStyle>
    <tableStyle name="Tabla Impacto corrupción -style" pivot="0" count="3" xr9:uid="{00000000-0011-0000-FFFF-FFFF01000000}">
      <tableStyleElement type="headerRow" dxfId="230"/>
      <tableStyleElement type="firstRowStripe" dxfId="229"/>
      <tableStyleElement type="secondRowStripe" dxfId="2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0</xdr:rowOff>
    </xdr:from>
    <xdr:ext cx="3171825" cy="9239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4:C14">
  <tableColumns count="2">
    <tableColumn id="1" xr3:uid="{00000000-0010-0000-0100-000001000000}" name="Criterios"/>
    <tableColumn id="2" xr3:uid="{00000000-0010-0000-0100-000002000000}" name="Subcriterios"/>
  </tableColumns>
  <tableStyleInfo name="Tabla Impacto corrupción -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3" Type="http://schemas.openxmlformats.org/officeDocument/2006/relationships/hyperlink" Target="https://drive.google.com/drive/folders/1z35w5G45MpaVacSRmritcG_337roIzpX?usp=sharing" TargetMode="External"/><Relationship Id="rId18" Type="http://schemas.openxmlformats.org/officeDocument/2006/relationships/hyperlink" Target="https://drive.google.com/drive/folders/1OJiKApbS7K6NSHpphsaj-PtLS8WSI4Ym?usp=sharing" TargetMode="External"/><Relationship Id="rId26" Type="http://schemas.openxmlformats.org/officeDocument/2006/relationships/hyperlink" Target="https://drive.google.com/drive/u/0/folders/17cr6hTMnMR-YfpiImr9sGeSYAfvMHLDp" TargetMode="External"/><Relationship Id="rId3" Type="http://schemas.openxmlformats.org/officeDocument/2006/relationships/hyperlink" Target="https://drive.google.com/drive/folders/1Whg6Yvl0syQACkqqUH-ngJfi2cdcVTVc" TargetMode="External"/><Relationship Id="rId21" Type="http://schemas.openxmlformats.org/officeDocument/2006/relationships/hyperlink" Target="http://precontractual.se/" TargetMode="External"/><Relationship Id="rId34" Type="http://schemas.openxmlformats.org/officeDocument/2006/relationships/comments" Target="../comments1.xml"/><Relationship Id="rId7" Type="http://schemas.openxmlformats.org/officeDocument/2006/relationships/hyperlink" Target="https://drive.google.com/drive/folders/1Exvy92Ttb375zrxd1Twbo5aGRkd8bpZx" TargetMode="External"/><Relationship Id="rId12" Type="http://schemas.openxmlformats.org/officeDocument/2006/relationships/hyperlink" Target="https://drive.google.com/file/d/1Cuv4P5rmRtSzQutW-kkZH2BFuCXAEUmU/view?usp=sharing" TargetMode="External"/><Relationship Id="rId17" Type="http://schemas.openxmlformats.org/officeDocument/2006/relationships/hyperlink" Target="https://www.iudigital.edu.co/pdfs/transparencia/Normatividad/Normograma/IU%20Digital%20-%20Normograma%20Institucional.pdf" TargetMode="External"/><Relationship Id="rId25" Type="http://schemas.openxmlformats.org/officeDocument/2006/relationships/hyperlink" Target="https://drive.google.com/drive/u/0/folders/16Mpv1az2towfwKLztJ68MJECVAy-vUsd" TargetMode="External"/><Relationship Id="rId33" Type="http://schemas.openxmlformats.org/officeDocument/2006/relationships/vmlDrawing" Target="../drawings/vmlDrawing1.vml"/><Relationship Id="rId2" Type="http://schemas.openxmlformats.org/officeDocument/2006/relationships/hyperlink" Target="https://drive.google.com/drive/folders/1xjz_l2b4S2F2WPf7s7pw23UybD8QMFqq" TargetMode="External"/><Relationship Id="rId16" Type="http://schemas.openxmlformats.org/officeDocument/2006/relationships/hyperlink" Target="https://drive.google.com/drive/folders/1DLnF6q7GWDpYKfegSzP58c3F7Ixl6t8g" TargetMode="External"/><Relationship Id="rId20" Type="http://schemas.openxmlformats.org/officeDocument/2006/relationships/hyperlink" Target="https://drive.google.com/drive/folders/1fji7cH1pNtJLjunhV4odACYD0aPokY-t" TargetMode="External"/><Relationship Id="rId29" Type="http://schemas.openxmlformats.org/officeDocument/2006/relationships/hyperlink" Target="https://drive.google.com/drive/folders/1MHgNUQ0td_Fu5FawrEflIA0gC9Bx-7Jp" TargetMode="External"/><Relationship Id="rId1" Type="http://schemas.openxmlformats.org/officeDocument/2006/relationships/hyperlink" Target="https://drive.google.com/drive/folders/1oIL12ebkr-QTNpXad7TKh9QMgBvVgkEL" TargetMode="External"/><Relationship Id="rId6" Type="http://schemas.openxmlformats.org/officeDocument/2006/relationships/hyperlink" Target="https://drive.google.com/drive/folders/108em9_4DGoO8NHlERvZv0oBtPWDqA12a" TargetMode="External"/><Relationship Id="rId11" Type="http://schemas.openxmlformats.org/officeDocument/2006/relationships/hyperlink" Target="https://drive.google.com/drive/folders/1sXBSeTPHZIb6rkHh77XvUISz2YqlKX3m" TargetMode="External"/><Relationship Id="rId24" Type="http://schemas.openxmlformats.org/officeDocument/2006/relationships/hyperlink" Target="https://drive.google.com/drive/u/0/folders/16R3w9u7LVBv3NdziYiOA5Stms5LzfaT5" TargetMode="External"/><Relationship Id="rId32" Type="http://schemas.openxmlformats.org/officeDocument/2006/relationships/drawing" Target="../drawings/drawing1.xml"/><Relationship Id="rId5" Type="http://schemas.openxmlformats.org/officeDocument/2006/relationships/hyperlink" Target="https://drive.google.com/drive/folders/151BoHBBNPd3TM6Tjc7dqmvwv9zjjGG-z" TargetMode="External"/><Relationship Id="rId15" Type="http://schemas.openxmlformats.org/officeDocument/2006/relationships/hyperlink" Target="https://www.iudigital.edu.co/index.php/informacion-entidad/mision-vision-funciones-deberes." TargetMode="External"/><Relationship Id="rId23" Type="http://schemas.openxmlformats.org/officeDocument/2006/relationships/hyperlink" Target="https://drive.google.com/drive/folders/15xtMgCQGYBrZeP9Wcdl2LQqX60B_0DcG" TargetMode="External"/><Relationship Id="rId28" Type="http://schemas.openxmlformats.org/officeDocument/2006/relationships/hyperlink" Target="https://drive.google.com/drive/u/0/folders/1DrEaoKJAYiuXcUIeMRIoXOH7qXsIxYwo" TargetMode="External"/><Relationship Id="rId10" Type="http://schemas.openxmlformats.org/officeDocument/2006/relationships/hyperlink" Target="https://iudigital.gmas.co/gmas/VisualizacionDocumento.public?documento=0000000353" TargetMode="External"/><Relationship Id="rId19" Type="http://schemas.openxmlformats.org/officeDocument/2006/relationships/hyperlink" Target="https://drive.google.com/drive/folders/1OLbZpjFkyOTTEF8AzD28JS6NzwU4c9Sd?usp=sharing" TargetMode="External"/><Relationship Id="rId31" Type="http://schemas.openxmlformats.org/officeDocument/2006/relationships/hyperlink" Target="https://drive.google.com/drive/folders/1ZSi09v5ZSf30gB-VKpX8GtaZ8HGAJxp4?usp=sharing" TargetMode="External"/><Relationship Id="rId4" Type="http://schemas.openxmlformats.org/officeDocument/2006/relationships/hyperlink" Target="https://drive.google.com/drive/folders/10lUyzSRYOcxugA-0yzGZN2_wcUCvM7t_" TargetMode="External"/><Relationship Id="rId9" Type="http://schemas.openxmlformats.org/officeDocument/2006/relationships/hyperlink" Target="https://drive.google.com/drive/folders/1qkvpbbS-fKZmkWRApBp4dHMEowe3LDtF" TargetMode="External"/><Relationship Id="rId14" Type="http://schemas.openxmlformats.org/officeDocument/2006/relationships/hyperlink" Target="https://www.iudigital.edu.co/index.php/planeacion-presupuesto-informes/plan-accion?highlight=WyJwbGFuIiwiZGUiLCJhY2Npb24iXQ==" TargetMode="External"/><Relationship Id="rId22" Type="http://schemas.openxmlformats.org/officeDocument/2006/relationships/hyperlink" Target="https://drive.google.com/drive/folders/1z5rd-2SoxbqTYTj6UiqfHDzffNBW3Z-J" TargetMode="External"/><Relationship Id="rId27" Type="http://schemas.openxmlformats.org/officeDocument/2006/relationships/hyperlink" Target="https://www.iudigital.edu.co/pdfs/transparencia/Calendario%20de%20Actividades/AA2024077%20-%20Por%20el%20cual%20se%20modifica%20el%20Calendario%20Acad%C3%A9mico%20de%20los%20programas%20de%20pregrado%20y%20posgrado%20del%20periodo%20acad%C3%A9mico%20de%202024-1.pdf" TargetMode="External"/><Relationship Id="rId30" Type="http://schemas.openxmlformats.org/officeDocument/2006/relationships/hyperlink" Target="https://drive.google.com/drive/folders/1AatY-CpC7igJZ6pNLiWROID-MltTKl6E" TargetMode="External"/><Relationship Id="rId8" Type="http://schemas.openxmlformats.org/officeDocument/2006/relationships/hyperlink" Target="https://drive.google.com/drive/folders/1XpTuuZR9Wh7Vm3De_GugWxeJEu_CBrxB"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x14ac:dyDescent="0.25"/>
  <cols>
    <col min="1" max="1" width="2.85546875" customWidth="1"/>
    <col min="2" max="3" width="24.7109375" customWidth="1"/>
    <col min="4" max="4" width="16" customWidth="1"/>
    <col min="5" max="5" width="24.7109375" customWidth="1"/>
    <col min="6" max="6" width="27.7109375" customWidth="1"/>
    <col min="7" max="8" width="24.7109375" customWidth="1"/>
    <col min="9" max="26" width="10.71093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280" t="s">
        <v>0</v>
      </c>
      <c r="C2" s="281"/>
      <c r="D2" s="281"/>
      <c r="E2" s="281"/>
      <c r="F2" s="281"/>
      <c r="G2" s="281"/>
      <c r="H2" s="282"/>
      <c r="I2" s="1"/>
      <c r="J2" s="1"/>
      <c r="K2" s="1"/>
      <c r="L2" s="1"/>
      <c r="M2" s="1"/>
      <c r="N2" s="1"/>
      <c r="O2" s="1"/>
      <c r="P2" s="1"/>
      <c r="Q2" s="1"/>
      <c r="R2" s="1"/>
      <c r="S2" s="1"/>
      <c r="T2" s="1"/>
      <c r="U2" s="1"/>
      <c r="V2" s="1"/>
      <c r="W2" s="1"/>
      <c r="X2" s="1"/>
      <c r="Y2" s="1"/>
      <c r="Z2" s="1"/>
    </row>
    <row r="3" spans="1:26" x14ac:dyDescent="0.25">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5">
      <c r="A4" s="1"/>
      <c r="B4" s="283" t="s">
        <v>1</v>
      </c>
      <c r="C4" s="284"/>
      <c r="D4" s="284"/>
      <c r="E4" s="284"/>
      <c r="F4" s="284"/>
      <c r="G4" s="284"/>
      <c r="H4" s="285"/>
      <c r="I4" s="1"/>
      <c r="J4" s="1"/>
      <c r="K4" s="1"/>
      <c r="L4" s="1"/>
      <c r="M4" s="1"/>
      <c r="N4" s="1"/>
      <c r="O4" s="1"/>
      <c r="P4" s="1"/>
      <c r="Q4" s="1"/>
      <c r="R4" s="1"/>
      <c r="S4" s="1"/>
      <c r="T4" s="1"/>
      <c r="U4" s="1"/>
      <c r="V4" s="1"/>
      <c r="W4" s="1"/>
      <c r="X4" s="1"/>
      <c r="Y4" s="1"/>
      <c r="Z4" s="1"/>
    </row>
    <row r="5" spans="1:26" ht="63" customHeight="1" x14ac:dyDescent="0.25">
      <c r="A5" s="1"/>
      <c r="B5" s="286"/>
      <c r="C5" s="287"/>
      <c r="D5" s="287"/>
      <c r="E5" s="287"/>
      <c r="F5" s="287"/>
      <c r="G5" s="287"/>
      <c r="H5" s="288"/>
      <c r="I5" s="1"/>
      <c r="J5" s="1"/>
      <c r="K5" s="1"/>
      <c r="L5" s="1"/>
      <c r="M5" s="1"/>
      <c r="N5" s="1"/>
      <c r="O5" s="1"/>
      <c r="P5" s="1"/>
      <c r="Q5" s="1"/>
      <c r="R5" s="1"/>
      <c r="S5" s="1"/>
      <c r="T5" s="1"/>
      <c r="U5" s="1"/>
      <c r="V5" s="1"/>
      <c r="W5" s="1"/>
      <c r="X5" s="1"/>
      <c r="Y5" s="1"/>
      <c r="Z5" s="1"/>
    </row>
    <row r="6" spans="1:26" x14ac:dyDescent="0.25">
      <c r="A6" s="1"/>
      <c r="B6" s="289" t="s">
        <v>2</v>
      </c>
      <c r="C6" s="290"/>
      <c r="D6" s="290"/>
      <c r="E6" s="290"/>
      <c r="F6" s="290"/>
      <c r="G6" s="290"/>
      <c r="H6" s="291"/>
      <c r="I6" s="1"/>
      <c r="J6" s="1"/>
      <c r="K6" s="1"/>
      <c r="L6" s="1"/>
      <c r="M6" s="1"/>
      <c r="N6" s="1"/>
      <c r="O6" s="1"/>
      <c r="P6" s="1"/>
      <c r="Q6" s="1"/>
      <c r="R6" s="1"/>
      <c r="S6" s="1"/>
      <c r="T6" s="1"/>
      <c r="U6" s="1"/>
      <c r="V6" s="1"/>
      <c r="W6" s="1"/>
      <c r="X6" s="1"/>
      <c r="Y6" s="1"/>
      <c r="Z6" s="1"/>
    </row>
    <row r="7" spans="1:26" ht="95.25" customHeight="1" x14ac:dyDescent="0.25">
      <c r="A7" s="1"/>
      <c r="B7" s="292" t="s">
        <v>3</v>
      </c>
      <c r="C7" s="293"/>
      <c r="D7" s="293"/>
      <c r="E7" s="293"/>
      <c r="F7" s="293"/>
      <c r="G7" s="293"/>
      <c r="H7" s="294"/>
      <c r="I7" s="1"/>
      <c r="J7" s="1"/>
      <c r="K7" s="1"/>
      <c r="L7" s="1"/>
      <c r="M7" s="1"/>
      <c r="N7" s="1"/>
      <c r="O7" s="1"/>
      <c r="P7" s="1"/>
      <c r="Q7" s="1"/>
      <c r="R7" s="1"/>
      <c r="S7" s="1"/>
      <c r="T7" s="1"/>
      <c r="U7" s="1"/>
      <c r="V7" s="1"/>
      <c r="W7" s="1"/>
      <c r="X7" s="1"/>
      <c r="Y7" s="1"/>
      <c r="Z7" s="1"/>
    </row>
    <row r="8" spans="1:26" ht="16.5" x14ac:dyDescent="0.25">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5">
      <c r="A9" s="1"/>
      <c r="B9" s="295" t="s">
        <v>4</v>
      </c>
      <c r="C9" s="284"/>
      <c r="D9" s="284"/>
      <c r="E9" s="284"/>
      <c r="F9" s="284"/>
      <c r="G9" s="284"/>
      <c r="H9" s="285"/>
      <c r="I9" s="1"/>
      <c r="J9" s="1"/>
      <c r="K9" s="1"/>
      <c r="L9" s="1"/>
      <c r="M9" s="1"/>
      <c r="N9" s="1"/>
      <c r="O9" s="1"/>
      <c r="P9" s="1"/>
      <c r="Q9" s="1"/>
      <c r="R9" s="1"/>
      <c r="S9" s="1"/>
      <c r="T9" s="1"/>
      <c r="U9" s="1"/>
      <c r="V9" s="1"/>
      <c r="W9" s="1"/>
      <c r="X9" s="1"/>
      <c r="Y9" s="1"/>
      <c r="Z9" s="1"/>
    </row>
    <row r="10" spans="1:26" ht="44.25" customHeight="1" x14ac:dyDescent="0.25">
      <c r="A10" s="1"/>
      <c r="B10" s="296"/>
      <c r="C10" s="284"/>
      <c r="D10" s="284"/>
      <c r="E10" s="284"/>
      <c r="F10" s="284"/>
      <c r="G10" s="284"/>
      <c r="H10" s="285"/>
      <c r="I10" s="1"/>
      <c r="J10" s="1"/>
      <c r="K10" s="1"/>
      <c r="L10" s="1"/>
      <c r="M10" s="1"/>
      <c r="N10" s="1"/>
      <c r="O10" s="1"/>
      <c r="P10" s="1"/>
      <c r="Q10" s="1"/>
      <c r="R10" s="1"/>
      <c r="S10" s="1"/>
      <c r="T10" s="1"/>
      <c r="U10" s="1"/>
      <c r="V10" s="1"/>
      <c r="W10" s="1"/>
      <c r="X10" s="1"/>
      <c r="Y10" s="1"/>
      <c r="Z10" s="1"/>
    </row>
    <row r="11" spans="1:26" x14ac:dyDescent="0.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5">
      <c r="A12" s="1"/>
      <c r="B12" s="8"/>
      <c r="C12" s="297" t="s">
        <v>5</v>
      </c>
      <c r="D12" s="298"/>
      <c r="E12" s="299" t="s">
        <v>6</v>
      </c>
      <c r="F12" s="300"/>
      <c r="G12" s="9"/>
      <c r="H12" s="12"/>
      <c r="I12" s="1"/>
      <c r="J12" s="1"/>
      <c r="K12" s="1"/>
      <c r="L12" s="1"/>
      <c r="M12" s="1"/>
      <c r="N12" s="1"/>
      <c r="O12" s="1"/>
      <c r="P12" s="1"/>
      <c r="Q12" s="1"/>
      <c r="R12" s="1"/>
      <c r="S12" s="1"/>
      <c r="T12" s="1"/>
      <c r="U12" s="1"/>
      <c r="V12" s="1"/>
      <c r="W12" s="1"/>
      <c r="X12" s="1"/>
      <c r="Y12" s="1"/>
      <c r="Z12" s="1"/>
    </row>
    <row r="13" spans="1:26" ht="35.25" customHeight="1" x14ac:dyDescent="0.25">
      <c r="A13" s="1"/>
      <c r="B13" s="8"/>
      <c r="C13" s="301" t="s">
        <v>7</v>
      </c>
      <c r="D13" s="302"/>
      <c r="E13" s="303" t="s">
        <v>8</v>
      </c>
      <c r="F13" s="304"/>
      <c r="G13" s="9"/>
      <c r="H13" s="12"/>
      <c r="I13" s="1"/>
      <c r="J13" s="1"/>
      <c r="K13" s="1"/>
      <c r="L13" s="1"/>
      <c r="M13" s="1"/>
      <c r="N13" s="1"/>
      <c r="O13" s="1"/>
      <c r="P13" s="1"/>
      <c r="Q13" s="1"/>
      <c r="R13" s="1"/>
      <c r="S13" s="1"/>
      <c r="T13" s="1"/>
      <c r="U13" s="1"/>
      <c r="V13" s="1"/>
      <c r="W13" s="1"/>
      <c r="X13" s="1"/>
      <c r="Y13" s="1"/>
      <c r="Z13" s="1"/>
    </row>
    <row r="14" spans="1:26" ht="17.25" customHeight="1" x14ac:dyDescent="0.25">
      <c r="A14" s="1"/>
      <c r="B14" s="8"/>
      <c r="C14" s="301" t="s">
        <v>9</v>
      </c>
      <c r="D14" s="302"/>
      <c r="E14" s="303" t="s">
        <v>10</v>
      </c>
      <c r="F14" s="304"/>
      <c r="G14" s="9"/>
      <c r="H14" s="12"/>
      <c r="I14" s="1"/>
      <c r="J14" s="1"/>
      <c r="K14" s="1"/>
      <c r="L14" s="1"/>
      <c r="M14" s="1"/>
      <c r="N14" s="1"/>
      <c r="O14" s="1"/>
      <c r="P14" s="1"/>
      <c r="Q14" s="1"/>
      <c r="R14" s="1"/>
      <c r="S14" s="1"/>
      <c r="T14" s="1"/>
      <c r="U14" s="1"/>
      <c r="V14" s="1"/>
      <c r="W14" s="1"/>
      <c r="X14" s="1"/>
      <c r="Y14" s="1"/>
      <c r="Z14" s="1"/>
    </row>
    <row r="15" spans="1:26" ht="19.5" customHeight="1" x14ac:dyDescent="0.25">
      <c r="A15" s="1"/>
      <c r="B15" s="8"/>
      <c r="C15" s="301" t="s">
        <v>11</v>
      </c>
      <c r="D15" s="302"/>
      <c r="E15" s="303" t="s">
        <v>12</v>
      </c>
      <c r="F15" s="304"/>
      <c r="G15" s="9"/>
      <c r="H15" s="12"/>
      <c r="I15" s="1"/>
      <c r="J15" s="1"/>
      <c r="K15" s="1"/>
      <c r="L15" s="1"/>
      <c r="M15" s="1"/>
      <c r="N15" s="1"/>
      <c r="O15" s="1"/>
      <c r="P15" s="1"/>
      <c r="Q15" s="1"/>
      <c r="R15" s="1"/>
      <c r="S15" s="1"/>
      <c r="T15" s="1"/>
      <c r="U15" s="1"/>
      <c r="V15" s="1"/>
      <c r="W15" s="1"/>
      <c r="X15" s="1"/>
      <c r="Y15" s="1"/>
      <c r="Z15" s="1"/>
    </row>
    <row r="16" spans="1:26" ht="69.75" customHeight="1" x14ac:dyDescent="0.25">
      <c r="A16" s="1"/>
      <c r="B16" s="8"/>
      <c r="C16" s="301" t="s">
        <v>13</v>
      </c>
      <c r="D16" s="302"/>
      <c r="E16" s="303" t="s">
        <v>14</v>
      </c>
      <c r="F16" s="304"/>
      <c r="G16" s="9"/>
      <c r="H16" s="12"/>
      <c r="I16" s="1"/>
      <c r="J16" s="1"/>
      <c r="K16" s="1"/>
      <c r="L16" s="1"/>
      <c r="M16" s="1"/>
      <c r="N16" s="1"/>
      <c r="O16" s="1"/>
      <c r="P16" s="1"/>
      <c r="Q16" s="1"/>
      <c r="R16" s="1"/>
      <c r="S16" s="1"/>
      <c r="T16" s="1"/>
      <c r="U16" s="1"/>
      <c r="V16" s="1"/>
      <c r="W16" s="1"/>
      <c r="X16" s="1"/>
      <c r="Y16" s="1"/>
      <c r="Z16" s="1"/>
    </row>
    <row r="17" spans="1:26" ht="34.5" customHeight="1" x14ac:dyDescent="0.25">
      <c r="A17" s="1"/>
      <c r="B17" s="8"/>
      <c r="C17" s="305" t="s">
        <v>15</v>
      </c>
      <c r="D17" s="306"/>
      <c r="E17" s="307" t="s">
        <v>16</v>
      </c>
      <c r="F17" s="308"/>
      <c r="G17" s="9"/>
      <c r="H17" s="12"/>
      <c r="I17" s="1"/>
      <c r="J17" s="1"/>
      <c r="K17" s="1"/>
      <c r="L17" s="1"/>
      <c r="M17" s="1"/>
      <c r="N17" s="1"/>
      <c r="O17" s="1"/>
      <c r="P17" s="1"/>
      <c r="Q17" s="1"/>
      <c r="R17" s="1"/>
      <c r="S17" s="1"/>
      <c r="T17" s="1"/>
      <c r="U17" s="1"/>
      <c r="V17" s="1"/>
      <c r="W17" s="1"/>
      <c r="X17" s="1"/>
      <c r="Y17" s="1"/>
      <c r="Z17" s="1"/>
    </row>
    <row r="18" spans="1:26" ht="27.75" customHeight="1" x14ac:dyDescent="0.25">
      <c r="A18" s="1"/>
      <c r="B18" s="8"/>
      <c r="C18" s="305" t="s">
        <v>17</v>
      </c>
      <c r="D18" s="306"/>
      <c r="E18" s="307" t="s">
        <v>18</v>
      </c>
      <c r="F18" s="308"/>
      <c r="G18" s="9"/>
      <c r="H18" s="12"/>
      <c r="I18" s="1"/>
      <c r="J18" s="1"/>
      <c r="K18" s="1"/>
      <c r="L18" s="1"/>
      <c r="M18" s="1"/>
      <c r="N18" s="1"/>
      <c r="O18" s="1"/>
      <c r="P18" s="1"/>
      <c r="Q18" s="1"/>
      <c r="R18" s="1"/>
      <c r="S18" s="1"/>
      <c r="T18" s="1"/>
      <c r="U18" s="1"/>
      <c r="V18" s="1"/>
      <c r="W18" s="1"/>
      <c r="X18" s="1"/>
      <c r="Y18" s="1"/>
      <c r="Z18" s="1"/>
    </row>
    <row r="19" spans="1:26" ht="28.5" customHeight="1" x14ac:dyDescent="0.25">
      <c r="A19" s="1"/>
      <c r="B19" s="8"/>
      <c r="C19" s="305" t="s">
        <v>19</v>
      </c>
      <c r="D19" s="306"/>
      <c r="E19" s="307" t="s">
        <v>20</v>
      </c>
      <c r="F19" s="308"/>
      <c r="G19" s="9"/>
      <c r="H19" s="12"/>
      <c r="I19" s="1"/>
      <c r="J19" s="1"/>
      <c r="K19" s="1"/>
      <c r="L19" s="1"/>
      <c r="M19" s="1"/>
      <c r="N19" s="1"/>
      <c r="O19" s="1"/>
      <c r="P19" s="1"/>
      <c r="Q19" s="1"/>
      <c r="R19" s="1"/>
      <c r="S19" s="1"/>
      <c r="T19" s="1"/>
      <c r="U19" s="1"/>
      <c r="V19" s="1"/>
      <c r="W19" s="1"/>
      <c r="X19" s="1"/>
      <c r="Y19" s="1"/>
      <c r="Z19" s="1"/>
    </row>
    <row r="20" spans="1:26" ht="72.75" customHeight="1" x14ac:dyDescent="0.25">
      <c r="A20" s="1"/>
      <c r="B20" s="8"/>
      <c r="C20" s="305" t="s">
        <v>21</v>
      </c>
      <c r="D20" s="306"/>
      <c r="E20" s="307" t="s">
        <v>22</v>
      </c>
      <c r="F20" s="308"/>
      <c r="G20" s="9"/>
      <c r="H20" s="12"/>
      <c r="I20" s="1"/>
      <c r="J20" s="1"/>
      <c r="K20" s="1"/>
      <c r="L20" s="1"/>
      <c r="M20" s="1"/>
      <c r="N20" s="1"/>
      <c r="O20" s="1"/>
      <c r="P20" s="1"/>
      <c r="Q20" s="1"/>
      <c r="R20" s="1"/>
      <c r="S20" s="1"/>
      <c r="T20" s="1"/>
      <c r="U20" s="1"/>
      <c r="V20" s="1"/>
      <c r="W20" s="1"/>
      <c r="X20" s="1"/>
      <c r="Y20" s="1"/>
      <c r="Z20" s="1"/>
    </row>
    <row r="21" spans="1:26" ht="64.5" customHeight="1" x14ac:dyDescent="0.25">
      <c r="A21" s="1"/>
      <c r="B21" s="8"/>
      <c r="C21" s="305" t="s">
        <v>23</v>
      </c>
      <c r="D21" s="306"/>
      <c r="E21" s="307" t="s">
        <v>24</v>
      </c>
      <c r="F21" s="308"/>
      <c r="G21" s="9"/>
      <c r="H21" s="12"/>
      <c r="I21" s="1"/>
      <c r="J21" s="1"/>
      <c r="K21" s="1"/>
      <c r="L21" s="1"/>
      <c r="M21" s="1"/>
      <c r="N21" s="1"/>
      <c r="O21" s="1"/>
      <c r="P21" s="1"/>
      <c r="Q21" s="1"/>
      <c r="R21" s="1"/>
      <c r="S21" s="1"/>
      <c r="T21" s="1"/>
      <c r="U21" s="1"/>
      <c r="V21" s="1"/>
      <c r="W21" s="1"/>
      <c r="X21" s="1"/>
      <c r="Y21" s="1"/>
      <c r="Z21" s="1"/>
    </row>
    <row r="22" spans="1:26" ht="71.25" customHeight="1" x14ac:dyDescent="0.25">
      <c r="A22" s="1"/>
      <c r="B22" s="8"/>
      <c r="C22" s="305" t="s">
        <v>25</v>
      </c>
      <c r="D22" s="306"/>
      <c r="E22" s="307" t="s">
        <v>26</v>
      </c>
      <c r="F22" s="308"/>
      <c r="G22" s="9"/>
      <c r="H22" s="12"/>
      <c r="I22" s="1"/>
      <c r="J22" s="1"/>
      <c r="K22" s="1"/>
      <c r="L22" s="1"/>
      <c r="M22" s="1"/>
      <c r="N22" s="1"/>
      <c r="O22" s="1"/>
      <c r="P22" s="1"/>
      <c r="Q22" s="1"/>
      <c r="R22" s="1"/>
      <c r="S22" s="1"/>
      <c r="T22" s="1"/>
      <c r="U22" s="1"/>
      <c r="V22" s="1"/>
      <c r="W22" s="1"/>
      <c r="X22" s="1"/>
      <c r="Y22" s="1"/>
      <c r="Z22" s="1"/>
    </row>
    <row r="23" spans="1:26" ht="55.5" customHeight="1" x14ac:dyDescent="0.25">
      <c r="A23" s="1"/>
      <c r="B23" s="8"/>
      <c r="C23" s="305" t="s">
        <v>27</v>
      </c>
      <c r="D23" s="306"/>
      <c r="E23" s="307" t="s">
        <v>28</v>
      </c>
      <c r="F23" s="308"/>
      <c r="G23" s="9"/>
      <c r="H23" s="12"/>
      <c r="I23" s="1"/>
      <c r="J23" s="1"/>
      <c r="K23" s="1"/>
      <c r="L23" s="1"/>
      <c r="M23" s="1"/>
      <c r="N23" s="1"/>
      <c r="O23" s="1"/>
      <c r="P23" s="1"/>
      <c r="Q23" s="1"/>
      <c r="R23" s="1"/>
      <c r="S23" s="1"/>
      <c r="T23" s="1"/>
      <c r="U23" s="1"/>
      <c r="V23" s="1"/>
      <c r="W23" s="1"/>
      <c r="X23" s="1"/>
      <c r="Y23" s="1"/>
      <c r="Z23" s="1"/>
    </row>
    <row r="24" spans="1:26" ht="42" customHeight="1" x14ac:dyDescent="0.25">
      <c r="A24" s="1"/>
      <c r="B24" s="8"/>
      <c r="C24" s="305" t="s">
        <v>29</v>
      </c>
      <c r="D24" s="306"/>
      <c r="E24" s="307" t="s">
        <v>30</v>
      </c>
      <c r="F24" s="308"/>
      <c r="G24" s="9"/>
      <c r="H24" s="12"/>
      <c r="I24" s="1"/>
      <c r="J24" s="1"/>
      <c r="K24" s="1"/>
      <c r="L24" s="1"/>
      <c r="M24" s="1"/>
      <c r="N24" s="1"/>
      <c r="O24" s="1"/>
      <c r="P24" s="1"/>
      <c r="Q24" s="1"/>
      <c r="R24" s="1"/>
      <c r="S24" s="1"/>
      <c r="T24" s="1"/>
      <c r="U24" s="1"/>
      <c r="V24" s="1"/>
      <c r="W24" s="1"/>
      <c r="X24" s="1"/>
      <c r="Y24" s="1"/>
      <c r="Z24" s="1"/>
    </row>
    <row r="25" spans="1:26" ht="59.25" customHeight="1" x14ac:dyDescent="0.25">
      <c r="A25" s="1"/>
      <c r="B25" s="8"/>
      <c r="C25" s="305" t="s">
        <v>31</v>
      </c>
      <c r="D25" s="306"/>
      <c r="E25" s="307" t="s">
        <v>32</v>
      </c>
      <c r="F25" s="308"/>
      <c r="G25" s="9"/>
      <c r="H25" s="12"/>
      <c r="I25" s="1"/>
      <c r="J25" s="1"/>
      <c r="K25" s="1"/>
      <c r="L25" s="1"/>
      <c r="M25" s="1"/>
      <c r="N25" s="1"/>
      <c r="O25" s="1"/>
      <c r="P25" s="1"/>
      <c r="Q25" s="1"/>
      <c r="R25" s="1"/>
      <c r="S25" s="1"/>
      <c r="T25" s="1"/>
      <c r="U25" s="1"/>
      <c r="V25" s="1"/>
      <c r="W25" s="1"/>
      <c r="X25" s="1"/>
      <c r="Y25" s="1"/>
      <c r="Z25" s="1"/>
    </row>
    <row r="26" spans="1:26" ht="23.25" customHeight="1" x14ac:dyDescent="0.25">
      <c r="A26" s="1"/>
      <c r="B26" s="8"/>
      <c r="C26" s="305" t="s">
        <v>33</v>
      </c>
      <c r="D26" s="306"/>
      <c r="E26" s="307" t="s">
        <v>34</v>
      </c>
      <c r="F26" s="308"/>
      <c r="G26" s="9"/>
      <c r="H26" s="12"/>
      <c r="I26" s="1"/>
      <c r="J26" s="1"/>
      <c r="K26" s="1"/>
      <c r="L26" s="1"/>
      <c r="M26" s="1"/>
      <c r="N26" s="1"/>
      <c r="O26" s="1"/>
      <c r="P26" s="1"/>
      <c r="Q26" s="1"/>
      <c r="R26" s="1"/>
      <c r="S26" s="1"/>
      <c r="T26" s="1"/>
      <c r="U26" s="1"/>
      <c r="V26" s="1"/>
      <c r="W26" s="1"/>
      <c r="X26" s="1"/>
      <c r="Y26" s="1"/>
      <c r="Z26" s="1"/>
    </row>
    <row r="27" spans="1:26" ht="30.75" customHeight="1" x14ac:dyDescent="0.25">
      <c r="A27" s="1"/>
      <c r="B27" s="8"/>
      <c r="C27" s="305" t="s">
        <v>35</v>
      </c>
      <c r="D27" s="306"/>
      <c r="E27" s="307" t="s">
        <v>36</v>
      </c>
      <c r="F27" s="308"/>
      <c r="G27" s="9"/>
      <c r="H27" s="12"/>
      <c r="I27" s="1"/>
      <c r="J27" s="1"/>
      <c r="K27" s="1"/>
      <c r="L27" s="1"/>
      <c r="M27" s="1"/>
      <c r="N27" s="1"/>
      <c r="O27" s="1"/>
      <c r="P27" s="1"/>
      <c r="Q27" s="1"/>
      <c r="R27" s="1"/>
      <c r="S27" s="1"/>
      <c r="T27" s="1"/>
      <c r="U27" s="1"/>
      <c r="V27" s="1"/>
      <c r="W27" s="1"/>
      <c r="X27" s="1"/>
      <c r="Y27" s="1"/>
      <c r="Z27" s="1"/>
    </row>
    <row r="28" spans="1:26" ht="35.25" customHeight="1" x14ac:dyDescent="0.25">
      <c r="A28" s="1"/>
      <c r="B28" s="8"/>
      <c r="C28" s="305" t="s">
        <v>37</v>
      </c>
      <c r="D28" s="306"/>
      <c r="E28" s="307" t="s">
        <v>38</v>
      </c>
      <c r="F28" s="308"/>
      <c r="G28" s="9"/>
      <c r="H28" s="12"/>
      <c r="I28" s="1"/>
      <c r="J28" s="1"/>
      <c r="K28" s="1"/>
      <c r="L28" s="1"/>
      <c r="M28" s="1"/>
      <c r="N28" s="1"/>
      <c r="O28" s="1"/>
      <c r="P28" s="1"/>
      <c r="Q28" s="1"/>
      <c r="R28" s="1"/>
      <c r="S28" s="1"/>
      <c r="T28" s="1"/>
      <c r="U28" s="1"/>
      <c r="V28" s="1"/>
      <c r="W28" s="1"/>
      <c r="X28" s="1"/>
      <c r="Y28" s="1"/>
      <c r="Z28" s="1"/>
    </row>
    <row r="29" spans="1:26" ht="33" customHeight="1" x14ac:dyDescent="0.25">
      <c r="A29" s="1"/>
      <c r="B29" s="8"/>
      <c r="C29" s="305" t="s">
        <v>39</v>
      </c>
      <c r="D29" s="306"/>
      <c r="E29" s="307" t="s">
        <v>38</v>
      </c>
      <c r="F29" s="308"/>
      <c r="G29" s="9"/>
      <c r="H29" s="12"/>
      <c r="I29" s="1"/>
      <c r="J29" s="1"/>
      <c r="K29" s="1"/>
      <c r="L29" s="1"/>
      <c r="M29" s="1"/>
      <c r="N29" s="1"/>
      <c r="O29" s="1"/>
      <c r="P29" s="1"/>
      <c r="Q29" s="1"/>
      <c r="R29" s="1"/>
      <c r="S29" s="1"/>
      <c r="T29" s="1"/>
      <c r="U29" s="1"/>
      <c r="V29" s="1"/>
      <c r="W29" s="1"/>
      <c r="X29" s="1"/>
      <c r="Y29" s="1"/>
      <c r="Z29" s="1"/>
    </row>
    <row r="30" spans="1:26" ht="30" customHeight="1" x14ac:dyDescent="0.25">
      <c r="A30" s="1"/>
      <c r="B30" s="8"/>
      <c r="C30" s="305" t="s">
        <v>40</v>
      </c>
      <c r="D30" s="306"/>
      <c r="E30" s="307" t="s">
        <v>41</v>
      </c>
      <c r="F30" s="308"/>
      <c r="G30" s="9"/>
      <c r="H30" s="12"/>
      <c r="I30" s="1"/>
      <c r="J30" s="1"/>
      <c r="K30" s="1"/>
      <c r="L30" s="1"/>
      <c r="M30" s="1"/>
      <c r="N30" s="1"/>
      <c r="O30" s="1"/>
      <c r="P30" s="1"/>
      <c r="Q30" s="1"/>
      <c r="R30" s="1"/>
      <c r="S30" s="1"/>
      <c r="T30" s="1"/>
      <c r="U30" s="1"/>
      <c r="V30" s="1"/>
      <c r="W30" s="1"/>
      <c r="X30" s="1"/>
      <c r="Y30" s="1"/>
      <c r="Z30" s="1"/>
    </row>
    <row r="31" spans="1:26" ht="35.25" customHeight="1" x14ac:dyDescent="0.25">
      <c r="A31" s="1"/>
      <c r="B31" s="8"/>
      <c r="C31" s="305" t="s">
        <v>42</v>
      </c>
      <c r="D31" s="306"/>
      <c r="E31" s="307" t="s">
        <v>43</v>
      </c>
      <c r="F31" s="308"/>
      <c r="G31" s="9"/>
      <c r="H31" s="12"/>
      <c r="I31" s="1"/>
      <c r="J31" s="1"/>
      <c r="K31" s="1"/>
      <c r="L31" s="1"/>
      <c r="M31" s="1"/>
      <c r="N31" s="1"/>
      <c r="O31" s="1"/>
      <c r="P31" s="1"/>
      <c r="Q31" s="1"/>
      <c r="R31" s="1"/>
      <c r="S31" s="1"/>
      <c r="T31" s="1"/>
      <c r="U31" s="1"/>
      <c r="V31" s="1"/>
      <c r="W31" s="1"/>
      <c r="X31" s="1"/>
      <c r="Y31" s="1"/>
      <c r="Z31" s="1"/>
    </row>
    <row r="32" spans="1:26" ht="31.5" customHeight="1" x14ac:dyDescent="0.25">
      <c r="A32" s="1"/>
      <c r="B32" s="8"/>
      <c r="C32" s="305" t="s">
        <v>44</v>
      </c>
      <c r="D32" s="306"/>
      <c r="E32" s="307" t="s">
        <v>45</v>
      </c>
      <c r="F32" s="308"/>
      <c r="G32" s="9"/>
      <c r="H32" s="12"/>
      <c r="I32" s="1"/>
      <c r="J32" s="1"/>
      <c r="K32" s="1"/>
      <c r="L32" s="1"/>
      <c r="M32" s="1"/>
      <c r="N32" s="1"/>
      <c r="O32" s="1"/>
      <c r="P32" s="1"/>
      <c r="Q32" s="1"/>
      <c r="R32" s="1"/>
      <c r="S32" s="1"/>
      <c r="T32" s="1"/>
      <c r="U32" s="1"/>
      <c r="V32" s="1"/>
      <c r="W32" s="1"/>
      <c r="X32" s="1"/>
      <c r="Y32" s="1"/>
      <c r="Z32" s="1"/>
    </row>
    <row r="33" spans="1:26" ht="35.25" customHeight="1" x14ac:dyDescent="0.25">
      <c r="A33" s="1"/>
      <c r="B33" s="8"/>
      <c r="C33" s="305" t="s">
        <v>46</v>
      </c>
      <c r="D33" s="306"/>
      <c r="E33" s="307" t="s">
        <v>47</v>
      </c>
      <c r="F33" s="308"/>
      <c r="G33" s="9"/>
      <c r="H33" s="12"/>
      <c r="I33" s="1"/>
      <c r="J33" s="1"/>
      <c r="K33" s="1"/>
      <c r="L33" s="1"/>
      <c r="M33" s="1"/>
      <c r="N33" s="1"/>
      <c r="O33" s="1"/>
      <c r="P33" s="1"/>
      <c r="Q33" s="1"/>
      <c r="R33" s="1"/>
      <c r="S33" s="1"/>
      <c r="T33" s="1"/>
      <c r="U33" s="1"/>
      <c r="V33" s="1"/>
      <c r="W33" s="1"/>
      <c r="X33" s="1"/>
      <c r="Y33" s="1"/>
      <c r="Z33" s="1"/>
    </row>
    <row r="34" spans="1:26" ht="59.25" customHeight="1" x14ac:dyDescent="0.25">
      <c r="A34" s="1"/>
      <c r="B34" s="8"/>
      <c r="C34" s="305" t="s">
        <v>48</v>
      </c>
      <c r="D34" s="306"/>
      <c r="E34" s="307" t="s">
        <v>49</v>
      </c>
      <c r="F34" s="308"/>
      <c r="G34" s="9"/>
      <c r="H34" s="12"/>
      <c r="I34" s="1"/>
      <c r="J34" s="1"/>
      <c r="K34" s="1"/>
      <c r="L34" s="1"/>
      <c r="M34" s="1"/>
      <c r="N34" s="1"/>
      <c r="O34" s="1"/>
      <c r="P34" s="1"/>
      <c r="Q34" s="1"/>
      <c r="R34" s="1"/>
      <c r="S34" s="1"/>
      <c r="T34" s="1"/>
      <c r="U34" s="1"/>
      <c r="V34" s="1"/>
      <c r="W34" s="1"/>
      <c r="X34" s="1"/>
      <c r="Y34" s="1"/>
      <c r="Z34" s="1"/>
    </row>
    <row r="35" spans="1:26" ht="29.25" customHeight="1" x14ac:dyDescent="0.25">
      <c r="A35" s="1"/>
      <c r="B35" s="8"/>
      <c r="C35" s="305" t="s">
        <v>50</v>
      </c>
      <c r="D35" s="306"/>
      <c r="E35" s="307" t="s">
        <v>51</v>
      </c>
      <c r="F35" s="308"/>
      <c r="G35" s="9"/>
      <c r="H35" s="12"/>
      <c r="I35" s="1"/>
      <c r="J35" s="1"/>
      <c r="K35" s="1"/>
      <c r="L35" s="1"/>
      <c r="M35" s="1"/>
      <c r="N35" s="1"/>
      <c r="O35" s="1"/>
      <c r="P35" s="1"/>
      <c r="Q35" s="1"/>
      <c r="R35" s="1"/>
      <c r="S35" s="1"/>
      <c r="T35" s="1"/>
      <c r="U35" s="1"/>
      <c r="V35" s="1"/>
      <c r="W35" s="1"/>
      <c r="X35" s="1"/>
      <c r="Y35" s="1"/>
      <c r="Z35" s="1"/>
    </row>
    <row r="36" spans="1:26" ht="82.5" customHeight="1" x14ac:dyDescent="0.25">
      <c r="A36" s="1"/>
      <c r="B36" s="8"/>
      <c r="C36" s="305" t="s">
        <v>52</v>
      </c>
      <c r="D36" s="306"/>
      <c r="E36" s="307" t="s">
        <v>53</v>
      </c>
      <c r="F36" s="308"/>
      <c r="G36" s="9"/>
      <c r="H36" s="12"/>
      <c r="I36" s="1"/>
      <c r="J36" s="1"/>
      <c r="K36" s="1"/>
      <c r="L36" s="1"/>
      <c r="M36" s="1"/>
      <c r="N36" s="1"/>
      <c r="O36" s="1"/>
      <c r="P36" s="1"/>
      <c r="Q36" s="1"/>
      <c r="R36" s="1"/>
      <c r="S36" s="1"/>
      <c r="T36" s="1"/>
      <c r="U36" s="1"/>
      <c r="V36" s="1"/>
      <c r="W36" s="1"/>
      <c r="X36" s="1"/>
      <c r="Y36" s="1"/>
      <c r="Z36" s="1"/>
    </row>
    <row r="37" spans="1:26" ht="46.5" customHeight="1" x14ac:dyDescent="0.25">
      <c r="A37" s="1"/>
      <c r="B37" s="8"/>
      <c r="C37" s="305" t="s">
        <v>54</v>
      </c>
      <c r="D37" s="306"/>
      <c r="E37" s="307" t="s">
        <v>55</v>
      </c>
      <c r="F37" s="308"/>
      <c r="G37" s="9"/>
      <c r="H37" s="12"/>
      <c r="I37" s="1"/>
      <c r="J37" s="1"/>
      <c r="K37" s="1"/>
      <c r="L37" s="1"/>
      <c r="M37" s="1"/>
      <c r="N37" s="1"/>
      <c r="O37" s="1"/>
      <c r="P37" s="1"/>
      <c r="Q37" s="1"/>
      <c r="R37" s="1"/>
      <c r="S37" s="1"/>
      <c r="T37" s="1"/>
      <c r="U37" s="1"/>
      <c r="V37" s="1"/>
      <c r="W37" s="1"/>
      <c r="X37" s="1"/>
      <c r="Y37" s="1"/>
      <c r="Z37" s="1"/>
    </row>
    <row r="38" spans="1:26" ht="6.75" customHeight="1" x14ac:dyDescent="0.25">
      <c r="A38" s="1"/>
      <c r="B38" s="8"/>
      <c r="C38" s="314"/>
      <c r="D38" s="315"/>
      <c r="E38" s="309"/>
      <c r="F38" s="310"/>
      <c r="G38" s="9"/>
      <c r="H38" s="12"/>
      <c r="I38" s="1"/>
      <c r="J38" s="1"/>
      <c r="K38" s="1"/>
      <c r="L38" s="1"/>
      <c r="M38" s="1"/>
      <c r="N38" s="1"/>
      <c r="O38" s="1"/>
      <c r="P38" s="1"/>
      <c r="Q38" s="1"/>
      <c r="R38" s="1"/>
      <c r="S38" s="1"/>
      <c r="T38" s="1"/>
      <c r="U38" s="1"/>
      <c r="V38" s="1"/>
      <c r="W38" s="1"/>
      <c r="X38" s="1"/>
      <c r="Y38" s="1"/>
      <c r="Z38" s="1"/>
    </row>
    <row r="39" spans="1:26" ht="15.75" customHeight="1" x14ac:dyDescent="0.25">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5">
      <c r="A40" s="1"/>
      <c r="B40" s="311" t="s">
        <v>56</v>
      </c>
      <c r="C40" s="312"/>
      <c r="D40" s="312"/>
      <c r="E40" s="312"/>
      <c r="F40" s="312"/>
      <c r="G40" s="312"/>
      <c r="H40" s="313"/>
      <c r="I40" s="1"/>
      <c r="J40" s="1"/>
      <c r="K40" s="1"/>
      <c r="L40" s="1"/>
      <c r="M40" s="1"/>
      <c r="N40" s="1"/>
      <c r="O40" s="1"/>
      <c r="P40" s="1"/>
      <c r="Q40" s="1"/>
      <c r="R40" s="1"/>
      <c r="S40" s="1"/>
      <c r="T40" s="1"/>
      <c r="U40" s="1"/>
      <c r="V40" s="1"/>
      <c r="W40" s="1"/>
      <c r="X40" s="1"/>
      <c r="Y40" s="1"/>
      <c r="Z40" s="1"/>
    </row>
    <row r="41" spans="1:26" ht="20.25" customHeight="1" x14ac:dyDescent="0.25">
      <c r="A41" s="1"/>
      <c r="B41" s="311" t="s">
        <v>57</v>
      </c>
      <c r="C41" s="312"/>
      <c r="D41" s="312"/>
      <c r="E41" s="312"/>
      <c r="F41" s="312"/>
      <c r="G41" s="312"/>
      <c r="H41" s="313"/>
      <c r="I41" s="1"/>
      <c r="J41" s="1"/>
      <c r="K41" s="1"/>
      <c r="L41" s="1"/>
      <c r="M41" s="1"/>
      <c r="N41" s="1"/>
      <c r="O41" s="1"/>
      <c r="P41" s="1"/>
      <c r="Q41" s="1"/>
      <c r="R41" s="1"/>
      <c r="S41" s="1"/>
      <c r="T41" s="1"/>
      <c r="U41" s="1"/>
      <c r="V41" s="1"/>
      <c r="W41" s="1"/>
      <c r="X41" s="1"/>
      <c r="Y41" s="1"/>
      <c r="Z41" s="1"/>
    </row>
    <row r="42" spans="1:26" ht="20.25" customHeight="1" x14ac:dyDescent="0.25">
      <c r="A42" s="1"/>
      <c r="B42" s="311" t="s">
        <v>58</v>
      </c>
      <c r="C42" s="312"/>
      <c r="D42" s="312"/>
      <c r="E42" s="312"/>
      <c r="F42" s="312"/>
      <c r="G42" s="312"/>
      <c r="H42" s="313"/>
      <c r="I42" s="1"/>
      <c r="J42" s="1"/>
      <c r="K42" s="1"/>
      <c r="L42" s="1"/>
      <c r="M42" s="1"/>
      <c r="N42" s="1"/>
      <c r="O42" s="1"/>
      <c r="P42" s="1"/>
      <c r="Q42" s="1"/>
      <c r="R42" s="1"/>
      <c r="S42" s="1"/>
      <c r="T42" s="1"/>
      <c r="U42" s="1"/>
      <c r="V42" s="1"/>
      <c r="W42" s="1"/>
      <c r="X42" s="1"/>
      <c r="Y42" s="1"/>
      <c r="Z42" s="1"/>
    </row>
    <row r="43" spans="1:26" ht="20.25" customHeight="1" x14ac:dyDescent="0.25">
      <c r="A43" s="1"/>
      <c r="B43" s="311" t="s">
        <v>59</v>
      </c>
      <c r="C43" s="312"/>
      <c r="D43" s="312"/>
      <c r="E43" s="312"/>
      <c r="F43" s="312"/>
      <c r="G43" s="312"/>
      <c r="H43" s="313"/>
      <c r="I43" s="1"/>
      <c r="J43" s="1"/>
      <c r="K43" s="1"/>
      <c r="L43" s="1"/>
      <c r="M43" s="1"/>
      <c r="N43" s="1"/>
      <c r="O43" s="1"/>
      <c r="P43" s="1"/>
      <c r="Q43" s="1"/>
      <c r="R43" s="1"/>
      <c r="S43" s="1"/>
      <c r="T43" s="1"/>
      <c r="U43" s="1"/>
      <c r="V43" s="1"/>
      <c r="W43" s="1"/>
      <c r="X43" s="1"/>
      <c r="Y43" s="1"/>
      <c r="Z43" s="1"/>
    </row>
    <row r="44" spans="1:26" ht="15.75" customHeight="1" x14ac:dyDescent="0.25">
      <c r="A44" s="1"/>
      <c r="B44" s="311" t="s">
        <v>60</v>
      </c>
      <c r="C44" s="312"/>
      <c r="D44" s="312"/>
      <c r="E44" s="312"/>
      <c r="F44" s="312"/>
      <c r="G44" s="312"/>
      <c r="H44" s="313"/>
      <c r="I44" s="1"/>
      <c r="J44" s="1"/>
      <c r="K44" s="1"/>
      <c r="L44" s="1"/>
      <c r="M44" s="1"/>
      <c r="N44" s="1"/>
      <c r="O44" s="1"/>
      <c r="P44" s="1"/>
      <c r="Q44" s="1"/>
      <c r="R44" s="1"/>
      <c r="S44" s="1"/>
      <c r="T44" s="1"/>
      <c r="U44" s="1"/>
      <c r="V44" s="1"/>
      <c r="W44" s="1"/>
      <c r="X44" s="1"/>
      <c r="Y44" s="1"/>
      <c r="Z44" s="1"/>
    </row>
    <row r="45" spans="1:26" ht="15.75" customHeight="1" x14ac:dyDescent="0.25">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8" t="s">
        <v>61</v>
      </c>
    </row>
    <row r="2" spans="1:1" x14ac:dyDescent="0.25">
      <c r="A2" s="18" t="s">
        <v>62</v>
      </c>
    </row>
    <row r="3" spans="1:1" x14ac:dyDescent="0.25">
      <c r="A3" s="18" t="s">
        <v>63</v>
      </c>
    </row>
    <row r="4" spans="1:1" x14ac:dyDescent="0.25">
      <c r="A4" s="18" t="s">
        <v>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53734"/>
  </sheetPr>
  <dimension ref="B1:I1000"/>
  <sheetViews>
    <sheetView workbookViewId="0"/>
  </sheetViews>
  <sheetFormatPr baseColWidth="10" defaultColWidth="14.42578125" defaultRowHeight="15" customHeight="1" x14ac:dyDescent="0.25"/>
  <cols>
    <col min="1" max="1" width="10.7109375" customWidth="1"/>
    <col min="2" max="2" width="6.42578125" customWidth="1"/>
    <col min="3" max="3" width="61" customWidth="1"/>
    <col min="4" max="5" width="8" customWidth="1"/>
    <col min="6" max="7" width="10.7109375" customWidth="1"/>
    <col min="8" max="8" width="20.28515625" customWidth="1"/>
    <col min="9" max="9" width="40.7109375" customWidth="1"/>
    <col min="10" max="26" width="10.7109375" customWidth="1"/>
  </cols>
  <sheetData>
    <row r="1" spans="2:9" ht="18.75" customHeight="1" x14ac:dyDescent="0.25">
      <c r="B1" s="316" t="s">
        <v>65</v>
      </c>
      <c r="C1" s="317"/>
      <c r="D1" s="317"/>
      <c r="E1" s="318"/>
      <c r="F1" s="19"/>
    </row>
    <row r="3" spans="2:9" ht="42" customHeight="1" x14ac:dyDescent="0.25">
      <c r="B3" s="319" t="s">
        <v>66</v>
      </c>
      <c r="C3" s="321" t="s">
        <v>67</v>
      </c>
      <c r="D3" s="322" t="s">
        <v>68</v>
      </c>
      <c r="E3" s="323"/>
    </row>
    <row r="4" spans="2:9" ht="15.75" customHeight="1" x14ac:dyDescent="0.25">
      <c r="B4" s="320"/>
      <c r="C4" s="320"/>
      <c r="D4" s="20" t="s">
        <v>69</v>
      </c>
      <c r="E4" s="21" t="s">
        <v>70</v>
      </c>
    </row>
    <row r="5" spans="2:9" ht="16.5" x14ac:dyDescent="0.3">
      <c r="B5" s="22">
        <v>1</v>
      </c>
      <c r="C5" s="23" t="s">
        <v>71</v>
      </c>
      <c r="D5" s="24" t="s">
        <v>72</v>
      </c>
      <c r="E5" s="24"/>
    </row>
    <row r="6" spans="2:9" ht="16.5" x14ac:dyDescent="0.3">
      <c r="B6" s="25">
        <v>2</v>
      </c>
      <c r="C6" s="26" t="s">
        <v>73</v>
      </c>
      <c r="D6" s="27" t="s">
        <v>72</v>
      </c>
      <c r="E6" s="27"/>
    </row>
    <row r="7" spans="2:9" ht="16.5" x14ac:dyDescent="0.3">
      <c r="B7" s="25">
        <v>3</v>
      </c>
      <c r="C7" s="28" t="s">
        <v>74</v>
      </c>
      <c r="D7" s="27" t="s">
        <v>72</v>
      </c>
      <c r="E7" s="27"/>
    </row>
    <row r="8" spans="2:9" ht="33" x14ac:dyDescent="0.3">
      <c r="B8" s="25">
        <v>4</v>
      </c>
      <c r="C8" s="29" t="s">
        <v>75</v>
      </c>
      <c r="D8" s="27" t="s">
        <v>72</v>
      </c>
      <c r="E8" s="27"/>
      <c r="H8" s="30" t="s">
        <v>76</v>
      </c>
      <c r="I8" s="31" t="s">
        <v>77</v>
      </c>
    </row>
    <row r="9" spans="2:9" ht="16.5" x14ac:dyDescent="0.3">
      <c r="B9" s="25">
        <v>5</v>
      </c>
      <c r="C9" s="28" t="s">
        <v>78</v>
      </c>
      <c r="D9" s="27" t="s">
        <v>72</v>
      </c>
      <c r="E9" s="27"/>
      <c r="H9" s="32" t="s">
        <v>79</v>
      </c>
      <c r="I9" s="31" t="s">
        <v>80</v>
      </c>
    </row>
    <row r="10" spans="2:9" ht="16.5" x14ac:dyDescent="0.3">
      <c r="B10" s="25">
        <v>6</v>
      </c>
      <c r="C10" s="28" t="s">
        <v>81</v>
      </c>
      <c r="D10" s="27" t="s">
        <v>72</v>
      </c>
      <c r="E10" s="27"/>
      <c r="H10" s="33" t="s">
        <v>82</v>
      </c>
      <c r="I10" s="34" t="s">
        <v>83</v>
      </c>
    </row>
    <row r="11" spans="2:9" ht="16.5" x14ac:dyDescent="0.3">
      <c r="B11" s="25">
        <v>7</v>
      </c>
      <c r="C11" s="28" t="s">
        <v>84</v>
      </c>
      <c r="D11" s="27"/>
      <c r="E11" s="27" t="s">
        <v>72</v>
      </c>
    </row>
    <row r="12" spans="2:9" ht="33" x14ac:dyDescent="0.3">
      <c r="B12" s="25">
        <v>8</v>
      </c>
      <c r="C12" s="28" t="s">
        <v>85</v>
      </c>
      <c r="D12" s="27"/>
      <c r="E12" s="27" t="s">
        <v>72</v>
      </c>
    </row>
    <row r="13" spans="2:9" ht="16.5" x14ac:dyDescent="0.3">
      <c r="B13" s="25">
        <v>9</v>
      </c>
      <c r="C13" s="28" t="s">
        <v>86</v>
      </c>
      <c r="D13" s="27"/>
      <c r="E13" s="27" t="s">
        <v>72</v>
      </c>
    </row>
    <row r="14" spans="2:9" ht="16.5" x14ac:dyDescent="0.3">
      <c r="B14" s="25">
        <v>10</v>
      </c>
      <c r="C14" s="28" t="s">
        <v>87</v>
      </c>
      <c r="D14" s="27" t="s">
        <v>72</v>
      </c>
      <c r="E14" s="27"/>
    </row>
    <row r="15" spans="2:9" ht="16.5" x14ac:dyDescent="0.3">
      <c r="B15" s="25">
        <v>11</v>
      </c>
      <c r="C15" s="28" t="s">
        <v>88</v>
      </c>
      <c r="D15" s="27" t="s">
        <v>72</v>
      </c>
      <c r="E15" s="27"/>
    </row>
    <row r="16" spans="2:9" ht="16.5" x14ac:dyDescent="0.3">
      <c r="B16" s="25">
        <v>12</v>
      </c>
      <c r="C16" s="28" t="s">
        <v>89</v>
      </c>
      <c r="D16" s="27" t="s">
        <v>72</v>
      </c>
      <c r="E16" s="27"/>
    </row>
    <row r="17" spans="2:8" ht="16.5" x14ac:dyDescent="0.3">
      <c r="B17" s="25">
        <v>13</v>
      </c>
      <c r="C17" s="28" t="s">
        <v>90</v>
      </c>
      <c r="D17" s="27"/>
      <c r="E17" s="27" t="s">
        <v>72</v>
      </c>
    </row>
    <row r="18" spans="2:8" ht="16.5" x14ac:dyDescent="0.3">
      <c r="B18" s="25">
        <v>14</v>
      </c>
      <c r="C18" s="28" t="s">
        <v>91</v>
      </c>
      <c r="D18" s="27" t="s">
        <v>72</v>
      </c>
      <c r="E18" s="27"/>
      <c r="H18" s="35" t="str">
        <f>IF(AND($D$24&gt;=1,$D$24&lt;=5),"MODERADO",IF(AND($D$24&gt;=6,$D$24&lt;=11),"MAYOR",IF(AND($D$24&gt;=12,$D$24&lt;=19),"CATASTRÓFICO","")))</f>
        <v>MAYOR</v>
      </c>
    </row>
    <row r="19" spans="2:8" ht="16.5" x14ac:dyDescent="0.3">
      <c r="B19" s="25">
        <v>15</v>
      </c>
      <c r="C19" s="28" t="s">
        <v>92</v>
      </c>
      <c r="D19" s="27" t="s">
        <v>72</v>
      </c>
      <c r="E19" s="27"/>
    </row>
    <row r="20" spans="2:8" ht="16.5" x14ac:dyDescent="0.3">
      <c r="B20" s="25">
        <v>16</v>
      </c>
      <c r="C20" s="28" t="s">
        <v>93</v>
      </c>
      <c r="D20" s="27"/>
      <c r="E20" s="27" t="s">
        <v>72</v>
      </c>
    </row>
    <row r="21" spans="2:8" ht="15.75" customHeight="1" x14ac:dyDescent="0.3">
      <c r="B21" s="25">
        <v>17</v>
      </c>
      <c r="C21" s="28" t="s">
        <v>94</v>
      </c>
      <c r="D21" s="27"/>
      <c r="E21" s="27" t="s">
        <v>72</v>
      </c>
    </row>
    <row r="22" spans="2:8" ht="15.75" customHeight="1" x14ac:dyDescent="0.3">
      <c r="B22" s="25">
        <v>18</v>
      </c>
      <c r="C22" s="28" t="s">
        <v>95</v>
      </c>
      <c r="D22" s="27"/>
      <c r="E22" s="27" t="s">
        <v>72</v>
      </c>
    </row>
    <row r="23" spans="2:8" ht="15.75" customHeight="1" x14ac:dyDescent="0.3">
      <c r="B23" s="36">
        <v>19</v>
      </c>
      <c r="C23" s="28" t="s">
        <v>96</v>
      </c>
      <c r="D23" s="37"/>
      <c r="E23" s="37" t="s">
        <v>72</v>
      </c>
    </row>
    <row r="24" spans="2:8" ht="15.75" customHeight="1" x14ac:dyDescent="0.25">
      <c r="D24" s="18">
        <f>COUNTA(D5:D23)</f>
        <v>11</v>
      </c>
    </row>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1:E1"/>
    <mergeCell ref="B3:B4"/>
    <mergeCell ref="C3:C4"/>
    <mergeCell ref="D3:E3"/>
  </mergeCells>
  <conditionalFormatting sqref="H18">
    <cfRule type="containsText" dxfId="227" priority="1" operator="containsText" text="CATASTRÓFICO">
      <formula>NOT(ISERROR(SEARCH(("CATASTRÓFICO"),(H18))))</formula>
    </cfRule>
    <cfRule type="containsText" dxfId="226" priority="2" operator="containsText" text="MAYOR">
      <formula>NOT(ISERROR(SEARCH(("MAYOR"),(H18))))</formula>
    </cfRule>
    <cfRule type="containsText" dxfId="225" priority="3" operator="containsText" text="MODERADO">
      <formula>NOT(ISERROR(SEARCH(("MODERADO"),(H18))))</formula>
    </cfRule>
    <cfRule type="colorScale" priority="4">
      <colorScale>
        <cfvo type="min"/>
        <cfvo type="percentile" val="50"/>
        <cfvo type="max"/>
        <color rgb="FFF8696B"/>
        <color rgb="FFFFEB84"/>
        <color rgb="FF63BE7B"/>
      </colorScale>
    </cfRule>
    <cfRule type="containsText" dxfId="224" priority="5" operator="containsText" text="MODERADO">
      <formula>NOT(ISERROR(SEARCH(("MODERADO"),(H18))))</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BP1000"/>
  <sheetViews>
    <sheetView tabSelected="1" workbookViewId="0">
      <selection activeCell="AM3" sqref="AM1:AM1048576"/>
    </sheetView>
  </sheetViews>
  <sheetFormatPr baseColWidth="10" defaultColWidth="14.42578125" defaultRowHeight="15" customHeight="1" x14ac:dyDescent="0.25"/>
  <cols>
    <col min="1" max="1" width="7.85546875" customWidth="1"/>
    <col min="2" max="2" width="30.85546875" customWidth="1"/>
    <col min="3" max="3" width="14.140625" customWidth="1"/>
    <col min="4" max="4" width="36" customWidth="1"/>
    <col min="5" max="5" width="33.7109375" customWidth="1"/>
    <col min="6" max="6" width="32.42578125" customWidth="1"/>
    <col min="7" max="7" width="10.42578125" customWidth="1"/>
    <col min="8" max="8" width="16.5703125" customWidth="1"/>
    <col min="9" max="9" width="6.28515625" customWidth="1"/>
    <col min="10" max="10" width="20" customWidth="1"/>
    <col min="11" max="11" width="9.28515625" customWidth="1"/>
    <col min="12" max="12" width="17.5703125" customWidth="1"/>
    <col min="13" max="13" width="8" customWidth="1"/>
    <col min="14" max="14" width="16" customWidth="1"/>
    <col min="15" max="15" width="5.85546875" customWidth="1"/>
    <col min="16" max="16" width="76.28515625" customWidth="1"/>
    <col min="17" max="17" width="15.7109375" customWidth="1"/>
    <col min="18" max="18" width="15.140625" hidden="1" customWidth="1"/>
    <col min="19" max="19" width="6.85546875" hidden="1" customWidth="1"/>
    <col min="20" max="20" width="5" hidden="1" customWidth="1"/>
    <col min="21" max="21" width="5.5703125" hidden="1" customWidth="1"/>
    <col min="22" max="22" width="7.140625" hidden="1" customWidth="1"/>
    <col min="23" max="23" width="6.7109375" hidden="1" customWidth="1"/>
    <col min="24" max="24" width="7.5703125" hidden="1" customWidth="1"/>
    <col min="25" max="25" width="10.5703125" hidden="1" customWidth="1"/>
    <col min="26" max="26" width="8.7109375" hidden="1" customWidth="1"/>
    <col min="27" max="27" width="10.42578125" hidden="1" customWidth="1"/>
    <col min="28" max="28" width="9.28515625" hidden="1" customWidth="1"/>
    <col min="29" max="29" width="9.140625" hidden="1" customWidth="1"/>
    <col min="30" max="30" width="8.42578125" hidden="1" customWidth="1"/>
    <col min="31" max="31" width="7.28515625" hidden="1" customWidth="1"/>
    <col min="32" max="32" width="43.140625" hidden="1" customWidth="1"/>
    <col min="33" max="33" width="28.7109375" hidden="1" customWidth="1"/>
    <col min="34" max="34" width="33.140625" hidden="1" customWidth="1"/>
    <col min="35" max="35" width="19.85546875" hidden="1" customWidth="1"/>
    <col min="36" max="36" width="18.5703125" hidden="1" customWidth="1"/>
    <col min="37" max="37" width="20" hidden="1" customWidth="1"/>
    <col min="38" max="38" width="35.7109375" customWidth="1"/>
    <col min="39" max="39" width="18.7109375" hidden="1" customWidth="1"/>
    <col min="40" max="40" width="36.42578125" customWidth="1"/>
    <col min="41" max="41" width="53" customWidth="1"/>
    <col min="42" max="42" width="31" customWidth="1"/>
    <col min="43" max="43" width="30.140625" customWidth="1"/>
    <col min="44" max="44" width="29.85546875" customWidth="1"/>
    <col min="45" max="45" width="35.140625" customWidth="1"/>
    <col min="46" max="46" width="53" customWidth="1"/>
    <col min="47" max="47" width="27.7109375" customWidth="1"/>
    <col min="48" max="48" width="26.140625" customWidth="1"/>
    <col min="49" max="49" width="24.5703125" customWidth="1"/>
    <col min="50" max="68" width="11.42578125" customWidth="1"/>
  </cols>
  <sheetData>
    <row r="1" spans="1:68" ht="45.75" customHeight="1" x14ac:dyDescent="0.25">
      <c r="A1" s="369"/>
      <c r="B1" s="353"/>
      <c r="C1" s="354"/>
      <c r="D1" s="370" t="s">
        <v>97</v>
      </c>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4"/>
      <c r="AV1" s="337" t="s">
        <v>98</v>
      </c>
      <c r="AW1" s="338"/>
      <c r="AX1" s="38"/>
      <c r="AY1" s="38"/>
      <c r="AZ1" s="38"/>
      <c r="BA1" s="38"/>
      <c r="BB1" s="38"/>
      <c r="BC1" s="38"/>
      <c r="BD1" s="38"/>
      <c r="BE1" s="38"/>
      <c r="BF1" s="38"/>
      <c r="BG1" s="38"/>
      <c r="BH1" s="38"/>
      <c r="BI1" s="38"/>
      <c r="BJ1" s="38"/>
      <c r="BK1" s="38"/>
      <c r="BL1" s="38"/>
      <c r="BM1" s="38"/>
      <c r="BN1" s="38"/>
      <c r="BO1" s="38"/>
      <c r="BP1" s="38"/>
    </row>
    <row r="2" spans="1:68" ht="36.75" customHeight="1" x14ac:dyDescent="0.25">
      <c r="A2" s="357"/>
      <c r="B2" s="287"/>
      <c r="C2" s="336"/>
      <c r="D2" s="35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336"/>
      <c r="AV2" s="337" t="s">
        <v>99</v>
      </c>
      <c r="AW2" s="338"/>
      <c r="AX2" s="38"/>
      <c r="AY2" s="38"/>
      <c r="AZ2" s="38"/>
      <c r="BA2" s="38"/>
      <c r="BB2" s="38"/>
      <c r="BC2" s="38"/>
      <c r="BD2" s="38"/>
      <c r="BE2" s="38"/>
      <c r="BF2" s="38"/>
      <c r="BG2" s="38"/>
      <c r="BH2" s="38"/>
      <c r="BI2" s="38"/>
      <c r="BJ2" s="38"/>
      <c r="BK2" s="38"/>
      <c r="BL2" s="38"/>
      <c r="BM2" s="38"/>
      <c r="BN2" s="38"/>
      <c r="BO2" s="38"/>
      <c r="BP2" s="38"/>
    </row>
    <row r="3" spans="1:68" ht="36.75" customHeight="1" x14ac:dyDescent="0.2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9"/>
      <c r="AM3" s="39"/>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row>
    <row r="4" spans="1:68" ht="36.75" customHeight="1" x14ac:dyDescent="0.25">
      <c r="A4" s="339" t="s">
        <v>100</v>
      </c>
      <c r="B4" s="340"/>
      <c r="C4" s="340"/>
      <c r="D4" s="340"/>
      <c r="E4" s="340"/>
      <c r="F4" s="340"/>
      <c r="G4" s="341"/>
      <c r="H4" s="342" t="s">
        <v>101</v>
      </c>
      <c r="I4" s="340"/>
      <c r="J4" s="340"/>
      <c r="K4" s="340"/>
      <c r="L4" s="340"/>
      <c r="M4" s="340"/>
      <c r="N4" s="341"/>
      <c r="O4" s="343" t="s">
        <v>102</v>
      </c>
      <c r="P4" s="344"/>
      <c r="Q4" s="344"/>
      <c r="R4" s="344"/>
      <c r="S4" s="344"/>
      <c r="T4" s="344"/>
      <c r="U4" s="344"/>
      <c r="V4" s="344"/>
      <c r="W4" s="344"/>
      <c r="X4" s="345"/>
      <c r="Y4" s="342" t="s">
        <v>103</v>
      </c>
      <c r="Z4" s="340"/>
      <c r="AA4" s="340"/>
      <c r="AB4" s="340"/>
      <c r="AC4" s="340"/>
      <c r="AD4" s="340"/>
      <c r="AE4" s="340"/>
      <c r="AF4" s="350"/>
      <c r="AG4" s="340"/>
      <c r="AH4" s="340"/>
      <c r="AI4" s="340"/>
      <c r="AJ4" s="340"/>
      <c r="AK4" s="351"/>
      <c r="AL4" s="352" t="s">
        <v>104</v>
      </c>
      <c r="AM4" s="353"/>
      <c r="AN4" s="353"/>
      <c r="AO4" s="354"/>
      <c r="AP4" s="356" t="s">
        <v>105</v>
      </c>
      <c r="AQ4" s="353"/>
      <c r="AR4" s="353"/>
      <c r="AS4" s="354"/>
      <c r="AT4" s="356" t="s">
        <v>106</v>
      </c>
      <c r="AU4" s="353"/>
      <c r="AV4" s="353"/>
      <c r="AW4" s="354"/>
      <c r="AX4" s="38"/>
      <c r="AY4" s="38"/>
      <c r="AZ4" s="38"/>
      <c r="BA4" s="38"/>
      <c r="BB4" s="38"/>
      <c r="BC4" s="38"/>
      <c r="BD4" s="38"/>
      <c r="BE4" s="38"/>
      <c r="BF4" s="38"/>
      <c r="BG4" s="38"/>
      <c r="BH4" s="38"/>
      <c r="BI4" s="38"/>
      <c r="BJ4" s="38"/>
      <c r="BK4" s="38"/>
      <c r="BL4" s="38"/>
      <c r="BM4" s="38"/>
      <c r="BN4" s="38"/>
      <c r="BO4" s="38"/>
      <c r="BP4" s="38"/>
    </row>
    <row r="5" spans="1:68" ht="39" customHeight="1" x14ac:dyDescent="0.25">
      <c r="A5" s="358" t="s">
        <v>107</v>
      </c>
      <c r="B5" s="360" t="s">
        <v>108</v>
      </c>
      <c r="C5" s="360" t="s">
        <v>15</v>
      </c>
      <c r="D5" s="381" t="s">
        <v>109</v>
      </c>
      <c r="E5" s="381" t="s">
        <v>110</v>
      </c>
      <c r="F5" s="381" t="s">
        <v>111</v>
      </c>
      <c r="G5" s="383" t="s">
        <v>112</v>
      </c>
      <c r="H5" s="371" t="s">
        <v>113</v>
      </c>
      <c r="I5" s="373" t="s">
        <v>114</v>
      </c>
      <c r="J5" s="371" t="s">
        <v>115</v>
      </c>
      <c r="K5" s="371" t="s">
        <v>116</v>
      </c>
      <c r="L5" s="371" t="s">
        <v>117</v>
      </c>
      <c r="M5" s="373" t="s">
        <v>114</v>
      </c>
      <c r="N5" s="371" t="s">
        <v>29</v>
      </c>
      <c r="O5" s="378" t="s">
        <v>118</v>
      </c>
      <c r="P5" s="362" t="s">
        <v>31</v>
      </c>
      <c r="Q5" s="362" t="s">
        <v>119</v>
      </c>
      <c r="R5" s="364" t="s">
        <v>33</v>
      </c>
      <c r="S5" s="365" t="s">
        <v>120</v>
      </c>
      <c r="T5" s="340"/>
      <c r="U5" s="340"/>
      <c r="V5" s="340"/>
      <c r="W5" s="340"/>
      <c r="X5" s="341"/>
      <c r="Y5" s="379" t="s">
        <v>121</v>
      </c>
      <c r="Z5" s="380" t="s">
        <v>122</v>
      </c>
      <c r="AA5" s="366" t="s">
        <v>114</v>
      </c>
      <c r="AB5" s="380" t="s">
        <v>123</v>
      </c>
      <c r="AC5" s="380" t="s">
        <v>114</v>
      </c>
      <c r="AD5" s="380" t="s">
        <v>124</v>
      </c>
      <c r="AE5" s="366" t="s">
        <v>50</v>
      </c>
      <c r="AF5" s="346" t="s">
        <v>125</v>
      </c>
      <c r="AG5" s="368" t="s">
        <v>119</v>
      </c>
      <c r="AH5" s="374" t="s">
        <v>126</v>
      </c>
      <c r="AI5" s="376" t="s">
        <v>127</v>
      </c>
      <c r="AJ5" s="346" t="s">
        <v>128</v>
      </c>
      <c r="AK5" s="348" t="s">
        <v>54</v>
      </c>
      <c r="AL5" s="355"/>
      <c r="AM5" s="287"/>
      <c r="AN5" s="287"/>
      <c r="AO5" s="336"/>
      <c r="AP5" s="357"/>
      <c r="AQ5" s="287"/>
      <c r="AR5" s="287"/>
      <c r="AS5" s="336"/>
      <c r="AT5" s="357"/>
      <c r="AU5" s="287"/>
      <c r="AV5" s="287"/>
      <c r="AW5" s="336"/>
      <c r="AX5" s="38"/>
      <c r="AY5" s="38"/>
      <c r="AZ5" s="38"/>
      <c r="BA5" s="38"/>
      <c r="BB5" s="38"/>
      <c r="BC5" s="38"/>
      <c r="BD5" s="38"/>
      <c r="BE5" s="38"/>
      <c r="BF5" s="38"/>
      <c r="BG5" s="38"/>
      <c r="BH5" s="38"/>
      <c r="BI5" s="38"/>
      <c r="BJ5" s="38"/>
      <c r="BK5" s="38"/>
      <c r="BL5" s="38"/>
      <c r="BM5" s="38"/>
      <c r="BN5" s="38"/>
      <c r="BO5" s="38"/>
      <c r="BP5" s="38"/>
    </row>
    <row r="6" spans="1:68" ht="39" customHeight="1" x14ac:dyDescent="0.25">
      <c r="A6" s="359"/>
      <c r="B6" s="361"/>
      <c r="C6" s="361"/>
      <c r="D6" s="361"/>
      <c r="E6" s="361"/>
      <c r="F6" s="361"/>
      <c r="G6" s="367"/>
      <c r="H6" s="372"/>
      <c r="I6" s="372"/>
      <c r="J6" s="372"/>
      <c r="K6" s="372"/>
      <c r="L6" s="372"/>
      <c r="M6" s="372"/>
      <c r="N6" s="372"/>
      <c r="O6" s="372"/>
      <c r="P6" s="372"/>
      <c r="Q6" s="363"/>
      <c r="R6" s="361"/>
      <c r="S6" s="40" t="s">
        <v>129</v>
      </c>
      <c r="T6" s="40" t="s">
        <v>130</v>
      </c>
      <c r="U6" s="41" t="s">
        <v>131</v>
      </c>
      <c r="V6" s="40" t="s">
        <v>132</v>
      </c>
      <c r="W6" s="40" t="s">
        <v>133</v>
      </c>
      <c r="X6" s="40" t="s">
        <v>134</v>
      </c>
      <c r="Y6" s="359"/>
      <c r="Z6" s="372"/>
      <c r="AA6" s="367"/>
      <c r="AB6" s="372"/>
      <c r="AC6" s="372"/>
      <c r="AD6" s="372"/>
      <c r="AE6" s="367"/>
      <c r="AF6" s="347"/>
      <c r="AG6" s="349"/>
      <c r="AH6" s="375"/>
      <c r="AI6" s="377"/>
      <c r="AJ6" s="347"/>
      <c r="AK6" s="349"/>
      <c r="AL6" s="42" t="s">
        <v>135</v>
      </c>
      <c r="AM6" s="43" t="s">
        <v>136</v>
      </c>
      <c r="AN6" s="44" t="s">
        <v>137</v>
      </c>
      <c r="AO6" s="44" t="s">
        <v>138</v>
      </c>
      <c r="AP6" s="44" t="s">
        <v>135</v>
      </c>
      <c r="AQ6" s="45" t="s">
        <v>136</v>
      </c>
      <c r="AR6" s="44" t="s">
        <v>137</v>
      </c>
      <c r="AS6" s="44" t="s">
        <v>139</v>
      </c>
      <c r="AT6" s="44" t="s">
        <v>135</v>
      </c>
      <c r="AU6" s="45" t="s">
        <v>136</v>
      </c>
      <c r="AV6" s="44" t="s">
        <v>137</v>
      </c>
      <c r="AW6" s="44" t="s">
        <v>139</v>
      </c>
      <c r="AX6" s="46"/>
      <c r="AY6" s="46"/>
      <c r="AZ6" s="46"/>
      <c r="BA6" s="46"/>
      <c r="BB6" s="46"/>
      <c r="BC6" s="46"/>
      <c r="BD6" s="46"/>
      <c r="BE6" s="46"/>
      <c r="BF6" s="46"/>
      <c r="BG6" s="46"/>
      <c r="BH6" s="46"/>
      <c r="BI6" s="46"/>
      <c r="BJ6" s="46"/>
      <c r="BK6" s="46"/>
      <c r="BL6" s="46"/>
      <c r="BM6" s="46"/>
      <c r="BN6" s="46"/>
      <c r="BO6" s="46"/>
      <c r="BP6" s="46"/>
    </row>
    <row r="7" spans="1:68" ht="154.5" customHeight="1" x14ac:dyDescent="0.25">
      <c r="A7" s="329">
        <v>1</v>
      </c>
      <c r="B7" s="382" t="s">
        <v>140</v>
      </c>
      <c r="C7" s="332" t="s">
        <v>141</v>
      </c>
      <c r="D7" s="332" t="s">
        <v>142</v>
      </c>
      <c r="E7" s="332" t="s">
        <v>143</v>
      </c>
      <c r="F7" s="332" t="s">
        <v>144</v>
      </c>
      <c r="G7" s="333">
        <v>300</v>
      </c>
      <c r="H7" s="324" t="str">
        <f>IF(G7&lt;=0,"",IF(G7&lt;=2,"Muy Baja",IF(G7&lt;=24,"Baja",IF(G7&lt;=500,"Media",IF(G7&lt;=5000,"Alta","Muy Alta")))))</f>
        <v>Media</v>
      </c>
      <c r="I7" s="327">
        <f>IF(H7="","",IF(H7="Muy Baja",0.2,IF(H7="Baja",0.4,IF(H7="Media",0.6,IF(H7="Alta",0.8,IF(H7="Muy Alta",1,))))))</f>
        <v>0.6</v>
      </c>
      <c r="J7" s="332" t="s">
        <v>145</v>
      </c>
      <c r="K7" s="327" t="str">
        <f>IF(J7='Tabla Impacto corrupción '!$B$5,'Tabla Impacto corrupción '!$C$5,IF(J7='Tabla Impacto corrupción '!$B$6,'Tabla Impacto corrupción '!$C$6,IF(J7='Tabla Impacto corrupción '!$B$7,'Tabla Impacto corrupción '!$C$7)))</f>
        <v>Entre 1 y 5 es MODERADO</v>
      </c>
      <c r="L7" s="324" t="str">
        <f>IF(J7='Tabla Impacto corrupción '!$B$5,"Moderado",IF(J7='Tabla Impacto corrupción '!$B$6,"Mayor",IF(J7='Tabla Impacto corrupción '!$B$7,"Catastrófico")))</f>
        <v>Moderado</v>
      </c>
      <c r="M7" s="327">
        <f>IF(L7="","",IF(L7="Leve",0.2,IF(L7="Menor",0.4,IF(L7="Moderado",0.6,IF(L7="Mayor",0.8,IF(L7="Catastrófico",1,))))))</f>
        <v>0.6</v>
      </c>
      <c r="N7" s="328" t="str">
        <f>IF(OR(AND(H7="Muy Baja",L7="Leve"),AND(H7="Muy Baja",L7="Menor"),AND(H7="Baja",L7="Leve")),"Bajo",IF(OR(AND(H7="Muy baja",L7="Moderado"),AND(H7="Baja",L7="Menor"),AND(H7="Baja",L7="Moderado"),AND(H7="Media",L7="Leve"),AND(H7="Media",L7="Menor"),AND(H7="Media",L7="Moderado"),AND(H7="Alta",L7="Leve"),AND(H7="Alta",L7="Menor")),"Moderado",IF(OR(AND(H7="Muy Baja",L7="Mayor"),AND(H7="Baja",L7="Mayor"),AND(H7="Media",L7="Mayor"),AND(H7="Alta",L7="Moderado"),AND(H7="Alta",L7="Mayor"),AND(H7="Muy Alta",L7="Leve"),AND(H7="Muy Alta",L7="Menor"),AND(H7="Muy Alta",L7="Moderado"),AND(H7="Muy Alta",L7="Mayor")),"Alto",IF(OR(AND(H7="Muy Baja",L7="Catastrófico"),AND(H7="Baja",L7="Catastrófico"),AND(H7="Media",L7="Catastrófico"),AND(H7="Alta",L7="Catastrófico"),AND(H7="Muy Alta",L7="Catastrófico")),"Extremo",""))))</f>
        <v>Moderado</v>
      </c>
      <c r="O7" s="47">
        <v>1</v>
      </c>
      <c r="P7" s="48" t="s">
        <v>146</v>
      </c>
      <c r="Q7" s="49" t="s">
        <v>147</v>
      </c>
      <c r="R7" s="47" t="str">
        <f t="shared" ref="R7:R20" si="0">IF(OR(S7="Preventivo",S7="Detectivo"),"Probabilidad",IF(S7="Correctivo","Impacto",""))</f>
        <v>Probabilidad</v>
      </c>
      <c r="S7" s="50" t="s">
        <v>148</v>
      </c>
      <c r="T7" s="50" t="s">
        <v>149</v>
      </c>
      <c r="U7" s="51" t="str">
        <f t="shared" ref="U7:U59" si="1">IF(AND(S7="Preventivo",T7="Automático"),"50%",IF(AND(S7="Preventivo",T7="Manual"),"40%",IF(AND(S7="Detectivo",T7="Automático"),"40%",IF(AND(S7="Detectivo",T7="Manual"),"30%",IF(AND(S7="Correctivo",T7="Automático"),"35%",IF(AND(S7="Correctivo",T7="Manual"),"25%",""))))))</f>
        <v>40%</v>
      </c>
      <c r="V7" s="50" t="s">
        <v>150</v>
      </c>
      <c r="W7" s="50" t="s">
        <v>151</v>
      </c>
      <c r="X7" s="50" t="s">
        <v>152</v>
      </c>
      <c r="Y7" s="52">
        <f>IFERROR(IF(R7="Probabilidad",(I7-(+I7*U7)),IF(R7="Impacto",I7,"")),"")</f>
        <v>0.36</v>
      </c>
      <c r="Z7" s="53" t="str">
        <f t="shared" ref="Z7:Z156" si="2">IFERROR(IF(Y7="","",IF(Y7&lt;=0.2,"Muy Baja",IF(Y7&lt;=0.4,"Baja",IF(Y7&lt;=0.6,"Media",IF(Y7&lt;=0.8,"Alta","Muy Alta"))))),"")</f>
        <v>Baja</v>
      </c>
      <c r="AA7" s="51">
        <f t="shared" ref="AA7:AA156" si="3">+Y7</f>
        <v>0.36</v>
      </c>
      <c r="AB7" s="54" t="str">
        <f t="shared" ref="AB7:AB156" si="4">IFERROR(IF(AC7="","",IF(AC7&lt;=0.2,"Leve",IF(AC7&lt;=0.4,"Menor",IF(AC7&lt;=0.6,"Moderado",IF(AC7&lt;=0.8,"Mayor","Catastrófico"))))),"")</f>
        <v>Moderado</v>
      </c>
      <c r="AC7" s="55">
        <f>IFERROR(IF(R7="Impacto",(M7-(+M7*U7)),IF(R7="Probabilidad",M7,"")),"")</f>
        <v>0.6</v>
      </c>
      <c r="AD7" s="56" t="str">
        <f t="shared" ref="AD7:AD156" si="5">IFERROR(IF(OR(AND(Z7="Muy Baja",AB7="Leve"),AND(Z7="Muy Baja",AB7="Menor"),AND(Z7="Baja",AB7="Leve")),"Bajo",IF(OR(AND(Z7="Muy baja",AB7="Moderado"),AND(Z7="Baja",AB7="Menor"),AND(Z7="Baja",AB7="Moderado"),AND(Z7="Media",AB7="Leve"),AND(Z7="Media",AB7="Menor"),AND(Z7="Media",AB7="Moderado"),AND(Z7="Alta",AB7="Leve"),AND(Z7="Alta",AB7="Menor")),"Moderado",IF(OR(AND(Z7="Muy Baja",AB7="Mayor"),AND(Z7="Baja",AB7="Mayor"),AND(Z7="Media",AB7="Mayor"),AND(Z7="Alta",AB7="Moderado"),AND(Z7="Alta",AB7="Mayor"),AND(Z7="Muy Alta",AB7="Leve"),AND(Z7="Muy Alta",AB7="Menor"),AND(Z7="Muy Alta",AB7="Moderado"),AND(Z7="Muy Alta",AB7="Mayor")),"Alto",IF(OR(AND(Z7="Muy Baja",AB7="Catastrófico"),AND(Z7="Baja",AB7="Catastrófico"),AND(Z7="Media",AB7="Catastrófico"),AND(Z7="Alta",AB7="Catastrófico"),AND(Z7="Muy Alta",AB7="Catastrófico")),"Extremo","")))),"")</f>
        <v>Moderado</v>
      </c>
      <c r="AE7" s="50" t="s">
        <v>153</v>
      </c>
      <c r="AF7" s="48" t="s">
        <v>154</v>
      </c>
      <c r="AG7" s="57" t="s">
        <v>155</v>
      </c>
      <c r="AH7" s="58" t="s">
        <v>156</v>
      </c>
      <c r="AI7" s="58"/>
      <c r="AJ7" s="59"/>
      <c r="AK7" s="47" t="s">
        <v>157</v>
      </c>
      <c r="AL7" s="60" t="s">
        <v>158</v>
      </c>
      <c r="AM7" s="61" t="s">
        <v>159</v>
      </c>
      <c r="AN7" s="59" t="s">
        <v>160</v>
      </c>
      <c r="AO7" s="59" t="s">
        <v>161</v>
      </c>
      <c r="AP7" s="60"/>
      <c r="AQ7" s="62"/>
      <c r="AR7" s="60"/>
      <c r="AS7" s="63"/>
      <c r="AT7" s="64"/>
      <c r="AU7" s="65"/>
      <c r="AV7" s="64"/>
      <c r="AW7" s="66"/>
      <c r="AX7" s="38"/>
      <c r="AY7" s="38"/>
      <c r="AZ7" s="38"/>
      <c r="BA7" s="38"/>
      <c r="BB7" s="38"/>
      <c r="BC7" s="38"/>
      <c r="BD7" s="38"/>
      <c r="BE7" s="38"/>
      <c r="BF7" s="38"/>
      <c r="BG7" s="38"/>
      <c r="BH7" s="38"/>
      <c r="BI7" s="38"/>
      <c r="BJ7" s="38"/>
      <c r="BK7" s="38"/>
      <c r="BL7" s="38"/>
      <c r="BM7" s="38"/>
      <c r="BN7" s="38"/>
      <c r="BO7" s="38"/>
      <c r="BP7" s="38"/>
    </row>
    <row r="8" spans="1:68" ht="143.65" customHeight="1" x14ac:dyDescent="0.25">
      <c r="A8" s="330"/>
      <c r="B8" s="325"/>
      <c r="C8" s="325"/>
      <c r="D8" s="325"/>
      <c r="E8" s="325"/>
      <c r="F8" s="325"/>
      <c r="G8" s="325"/>
      <c r="H8" s="325"/>
      <c r="I8" s="325"/>
      <c r="J8" s="325"/>
      <c r="K8" s="325"/>
      <c r="L8" s="325"/>
      <c r="M8" s="325"/>
      <c r="N8" s="325"/>
      <c r="O8" s="67">
        <v>2</v>
      </c>
      <c r="P8" s="49" t="s">
        <v>162</v>
      </c>
      <c r="Q8" s="49" t="s">
        <v>163</v>
      </c>
      <c r="R8" s="67" t="str">
        <f t="shared" si="0"/>
        <v>Probabilidad</v>
      </c>
      <c r="S8" s="68" t="s">
        <v>148</v>
      </c>
      <c r="T8" s="68" t="s">
        <v>149</v>
      </c>
      <c r="U8" s="55" t="str">
        <f t="shared" si="1"/>
        <v>40%</v>
      </c>
      <c r="V8" s="68" t="s">
        <v>150</v>
      </c>
      <c r="W8" s="68" t="s">
        <v>151</v>
      </c>
      <c r="X8" s="68" t="s">
        <v>152</v>
      </c>
      <c r="Y8" s="69">
        <f>IFERROR(IF(AND(R7="Probabilidad",R8="Probabilidad"),(AA7-(+AA7*U8)),IF(R8="Probabilidad",(I7-(+I7*U8)),IF(R8="Impacto",AA7,""))),"")</f>
        <v>0.216</v>
      </c>
      <c r="Z8" s="54" t="str">
        <f t="shared" si="2"/>
        <v>Baja</v>
      </c>
      <c r="AA8" s="55">
        <f t="shared" si="3"/>
        <v>0.216</v>
      </c>
      <c r="AB8" s="54" t="str">
        <f t="shared" si="4"/>
        <v>Moderado</v>
      </c>
      <c r="AC8" s="55">
        <f>IFERROR(IF(AND(R7="Impacto",R8="Impacto"),(AC7-(+AC7*U8)),IF(R8="Impacto",($M$7-(+$M$7*U8)),IF(R8="Probabilidad",AC7,""))),"")</f>
        <v>0.6</v>
      </c>
      <c r="AD8" s="56" t="str">
        <f t="shared" si="5"/>
        <v>Moderado</v>
      </c>
      <c r="AE8" s="68" t="s">
        <v>153</v>
      </c>
      <c r="AF8" s="70" t="s">
        <v>164</v>
      </c>
      <c r="AG8" s="70" t="s">
        <v>165</v>
      </c>
      <c r="AH8" s="67" t="s">
        <v>166</v>
      </c>
      <c r="AI8" s="71"/>
      <c r="AJ8" s="72"/>
      <c r="AK8" s="47" t="s">
        <v>157</v>
      </c>
      <c r="AL8" s="73" t="s">
        <v>167</v>
      </c>
      <c r="AM8" s="74" t="s">
        <v>168</v>
      </c>
      <c r="AN8" s="72" t="s">
        <v>169</v>
      </c>
      <c r="AO8" s="72" t="s">
        <v>491</v>
      </c>
      <c r="AP8" s="75"/>
      <c r="AQ8" s="76"/>
      <c r="AR8" s="60"/>
      <c r="AS8" s="63"/>
      <c r="AT8" s="77"/>
      <c r="AU8" s="65"/>
      <c r="AV8" s="64"/>
      <c r="AW8" s="78"/>
      <c r="AX8" s="38"/>
      <c r="AY8" s="38"/>
      <c r="AZ8" s="38"/>
      <c r="BA8" s="38"/>
      <c r="BB8" s="38"/>
      <c r="BC8" s="38"/>
      <c r="BD8" s="38"/>
      <c r="BE8" s="38"/>
      <c r="BF8" s="38"/>
      <c r="BG8" s="38"/>
      <c r="BH8" s="38"/>
      <c r="BI8" s="38"/>
      <c r="BJ8" s="38"/>
      <c r="BK8" s="38"/>
      <c r="BL8" s="38"/>
      <c r="BM8" s="38"/>
      <c r="BN8" s="38"/>
      <c r="BO8" s="38"/>
      <c r="BP8" s="38"/>
    </row>
    <row r="9" spans="1:68" ht="90.75" customHeight="1" x14ac:dyDescent="0.25">
      <c r="A9" s="330"/>
      <c r="B9" s="325"/>
      <c r="C9" s="325"/>
      <c r="D9" s="325"/>
      <c r="E9" s="325"/>
      <c r="F9" s="325"/>
      <c r="G9" s="325"/>
      <c r="H9" s="325"/>
      <c r="I9" s="325"/>
      <c r="J9" s="325"/>
      <c r="K9" s="325"/>
      <c r="L9" s="325"/>
      <c r="M9" s="325"/>
      <c r="N9" s="325"/>
      <c r="O9" s="67">
        <v>3</v>
      </c>
      <c r="P9" s="49" t="s">
        <v>170</v>
      </c>
      <c r="Q9" s="49" t="s">
        <v>171</v>
      </c>
      <c r="R9" s="67" t="str">
        <f t="shared" si="0"/>
        <v>Probabilidad</v>
      </c>
      <c r="S9" s="68" t="s">
        <v>148</v>
      </c>
      <c r="T9" s="68" t="s">
        <v>149</v>
      </c>
      <c r="U9" s="55" t="str">
        <f t="shared" si="1"/>
        <v>40%</v>
      </c>
      <c r="V9" s="68" t="s">
        <v>150</v>
      </c>
      <c r="W9" s="68" t="s">
        <v>172</v>
      </c>
      <c r="X9" s="68" t="s">
        <v>152</v>
      </c>
      <c r="Y9" s="69">
        <f t="shared" ref="Y9:Y16" si="6">IFERROR(IF(AND(R8="Probabilidad",R9="Probabilidad"),(AA8-(+AA8*U9)),IF(AND(R8="Impacto",R9="Probabilidad"),(AA7-(+AA7*U9)),IF(R9="Impacto",AA8,""))),"")</f>
        <v>0.12959999999999999</v>
      </c>
      <c r="Z9" s="54" t="str">
        <f t="shared" si="2"/>
        <v>Muy Baja</v>
      </c>
      <c r="AA9" s="55">
        <f t="shared" si="3"/>
        <v>0.12959999999999999</v>
      </c>
      <c r="AB9" s="54" t="str">
        <f t="shared" si="4"/>
        <v>Moderado</v>
      </c>
      <c r="AC9" s="55">
        <f t="shared" ref="AC9:AC16" si="7">IFERROR(IF(AND(R8="Impacto",R9="Impacto"),(AC8-(+AC8*U9)),IF(AND(R8="Probabilidad",R9="Impacto"),(AC7-(+AC7*U9)),IF(R9="Probabilidad",AC8,""))),"")</f>
        <v>0.6</v>
      </c>
      <c r="AD9" s="56" t="str">
        <f t="shared" si="5"/>
        <v>Moderado</v>
      </c>
      <c r="AE9" s="68" t="s">
        <v>153</v>
      </c>
      <c r="AF9" s="49" t="s">
        <v>173</v>
      </c>
      <c r="AG9" s="70" t="s">
        <v>174</v>
      </c>
      <c r="AH9" s="79" t="s">
        <v>175</v>
      </c>
      <c r="AI9" s="79"/>
      <c r="AJ9" s="72"/>
      <c r="AK9" s="47" t="s">
        <v>157</v>
      </c>
      <c r="AL9" s="73" t="s">
        <v>176</v>
      </c>
      <c r="AM9" s="80" t="s">
        <v>177</v>
      </c>
      <c r="AN9" s="72" t="s">
        <v>178</v>
      </c>
      <c r="AO9" s="72" t="s">
        <v>179</v>
      </c>
      <c r="AP9" s="75"/>
      <c r="AQ9" s="76"/>
      <c r="AR9" s="60"/>
      <c r="AS9" s="63"/>
      <c r="AT9" s="64"/>
      <c r="AU9" s="65"/>
      <c r="AV9" s="64"/>
      <c r="AW9" s="78"/>
      <c r="AX9" s="38"/>
      <c r="AY9" s="38"/>
      <c r="AZ9" s="38"/>
      <c r="BA9" s="38"/>
      <c r="BB9" s="38"/>
      <c r="BC9" s="38"/>
      <c r="BD9" s="38"/>
      <c r="BE9" s="38"/>
      <c r="BF9" s="38"/>
      <c r="BG9" s="38"/>
      <c r="BH9" s="38"/>
      <c r="BI9" s="38"/>
      <c r="BJ9" s="38"/>
      <c r="BK9" s="38"/>
      <c r="BL9" s="38"/>
      <c r="BM9" s="38"/>
      <c r="BN9" s="38"/>
      <c r="BO9" s="38"/>
      <c r="BP9" s="38"/>
    </row>
    <row r="10" spans="1:68" ht="39" customHeight="1" x14ac:dyDescent="0.25">
      <c r="A10" s="330"/>
      <c r="B10" s="325"/>
      <c r="C10" s="325"/>
      <c r="D10" s="325"/>
      <c r="E10" s="325"/>
      <c r="F10" s="325"/>
      <c r="G10" s="325"/>
      <c r="H10" s="325"/>
      <c r="I10" s="325"/>
      <c r="J10" s="325"/>
      <c r="K10" s="325"/>
      <c r="L10" s="325"/>
      <c r="M10" s="325"/>
      <c r="N10" s="325"/>
      <c r="O10" s="67">
        <v>4</v>
      </c>
      <c r="P10" s="49"/>
      <c r="Q10" s="49"/>
      <c r="R10" s="67" t="str">
        <f t="shared" si="0"/>
        <v/>
      </c>
      <c r="S10" s="68"/>
      <c r="T10" s="68"/>
      <c r="U10" s="55" t="str">
        <f t="shared" si="1"/>
        <v/>
      </c>
      <c r="V10" s="68"/>
      <c r="W10" s="68"/>
      <c r="X10" s="68"/>
      <c r="Y10" s="69" t="str">
        <f t="shared" si="6"/>
        <v/>
      </c>
      <c r="Z10" s="54" t="str">
        <f t="shared" si="2"/>
        <v/>
      </c>
      <c r="AA10" s="55" t="str">
        <f t="shared" si="3"/>
        <v/>
      </c>
      <c r="AB10" s="54" t="str">
        <f t="shared" si="4"/>
        <v/>
      </c>
      <c r="AC10" s="55" t="str">
        <f t="shared" si="7"/>
        <v/>
      </c>
      <c r="AD10" s="56" t="str">
        <f t="shared" si="5"/>
        <v/>
      </c>
      <c r="AE10" s="68"/>
      <c r="AF10" s="68"/>
      <c r="AG10" s="79"/>
      <c r="AH10" s="79"/>
      <c r="AI10" s="79"/>
      <c r="AJ10" s="72"/>
      <c r="AK10" s="67"/>
      <c r="AL10" s="81"/>
      <c r="AM10" s="81"/>
      <c r="AN10" s="82"/>
      <c r="AO10" s="82"/>
      <c r="AP10" s="83"/>
      <c r="AQ10" s="83"/>
      <c r="AR10" s="82"/>
      <c r="AS10" s="82"/>
      <c r="AT10" s="84"/>
      <c r="AU10" s="84"/>
      <c r="AV10" s="84"/>
      <c r="AW10" s="85"/>
      <c r="AX10" s="38"/>
      <c r="AY10" s="38"/>
      <c r="AZ10" s="38"/>
      <c r="BA10" s="38"/>
      <c r="BB10" s="38"/>
      <c r="BC10" s="38"/>
      <c r="BD10" s="38"/>
      <c r="BE10" s="38"/>
      <c r="BF10" s="38"/>
      <c r="BG10" s="38"/>
      <c r="BH10" s="38"/>
      <c r="BI10" s="38"/>
      <c r="BJ10" s="38"/>
      <c r="BK10" s="38"/>
      <c r="BL10" s="38"/>
      <c r="BM10" s="38"/>
      <c r="BN10" s="38"/>
      <c r="BO10" s="38"/>
      <c r="BP10" s="38"/>
    </row>
    <row r="11" spans="1:68" ht="39" customHeight="1" x14ac:dyDescent="0.25">
      <c r="A11" s="330"/>
      <c r="B11" s="325"/>
      <c r="C11" s="325"/>
      <c r="D11" s="325"/>
      <c r="E11" s="325"/>
      <c r="F11" s="325"/>
      <c r="G11" s="325"/>
      <c r="H11" s="325"/>
      <c r="I11" s="325"/>
      <c r="J11" s="325"/>
      <c r="K11" s="325"/>
      <c r="L11" s="325"/>
      <c r="M11" s="325"/>
      <c r="N11" s="325"/>
      <c r="O11" s="67">
        <v>5</v>
      </c>
      <c r="P11" s="49"/>
      <c r="Q11" s="49"/>
      <c r="R11" s="67" t="str">
        <f t="shared" si="0"/>
        <v/>
      </c>
      <c r="S11" s="68"/>
      <c r="T11" s="68"/>
      <c r="U11" s="55" t="str">
        <f t="shared" si="1"/>
        <v/>
      </c>
      <c r="V11" s="68"/>
      <c r="W11" s="68"/>
      <c r="X11" s="68"/>
      <c r="Y11" s="69" t="str">
        <f t="shared" si="6"/>
        <v/>
      </c>
      <c r="Z11" s="54" t="str">
        <f t="shared" si="2"/>
        <v/>
      </c>
      <c r="AA11" s="55" t="str">
        <f t="shared" si="3"/>
        <v/>
      </c>
      <c r="AB11" s="54" t="str">
        <f t="shared" si="4"/>
        <v/>
      </c>
      <c r="AC11" s="55" t="str">
        <f t="shared" si="7"/>
        <v/>
      </c>
      <c r="AD11" s="56" t="str">
        <f t="shared" si="5"/>
        <v/>
      </c>
      <c r="AE11" s="68"/>
      <c r="AF11" s="68"/>
      <c r="AG11" s="79"/>
      <c r="AH11" s="79"/>
      <c r="AI11" s="79"/>
      <c r="AJ11" s="72"/>
      <c r="AK11" s="67"/>
      <c r="AL11" s="81"/>
      <c r="AM11" s="81"/>
      <c r="AN11" s="82"/>
      <c r="AO11" s="82"/>
      <c r="AP11" s="82"/>
      <c r="AQ11" s="82"/>
      <c r="AR11" s="82"/>
      <c r="AS11" s="82"/>
      <c r="AT11" s="81"/>
      <c r="AU11" s="81"/>
      <c r="AV11" s="81"/>
      <c r="AW11" s="85"/>
      <c r="AX11" s="38"/>
      <c r="AY11" s="38"/>
      <c r="AZ11" s="38"/>
      <c r="BA11" s="38"/>
      <c r="BB11" s="38"/>
      <c r="BC11" s="38"/>
      <c r="BD11" s="38"/>
      <c r="BE11" s="38"/>
      <c r="BF11" s="38"/>
      <c r="BG11" s="38"/>
      <c r="BH11" s="38"/>
      <c r="BI11" s="38"/>
      <c r="BJ11" s="38"/>
      <c r="BK11" s="38"/>
      <c r="BL11" s="38"/>
      <c r="BM11" s="38"/>
      <c r="BN11" s="38"/>
      <c r="BO11" s="38"/>
      <c r="BP11" s="38"/>
    </row>
    <row r="12" spans="1:68" ht="39" customHeight="1" x14ac:dyDescent="0.25">
      <c r="A12" s="330"/>
      <c r="B12" s="325"/>
      <c r="C12" s="325"/>
      <c r="D12" s="325"/>
      <c r="E12" s="325"/>
      <c r="F12" s="325"/>
      <c r="G12" s="325"/>
      <c r="H12" s="325"/>
      <c r="I12" s="325"/>
      <c r="J12" s="325"/>
      <c r="K12" s="325"/>
      <c r="L12" s="325"/>
      <c r="M12" s="325"/>
      <c r="N12" s="325"/>
      <c r="O12" s="67">
        <v>6</v>
      </c>
      <c r="P12" s="49"/>
      <c r="Q12" s="49"/>
      <c r="R12" s="67" t="str">
        <f t="shared" si="0"/>
        <v/>
      </c>
      <c r="S12" s="68"/>
      <c r="T12" s="68"/>
      <c r="U12" s="55" t="str">
        <f t="shared" si="1"/>
        <v/>
      </c>
      <c r="V12" s="68"/>
      <c r="W12" s="68"/>
      <c r="X12" s="68"/>
      <c r="Y12" s="69" t="str">
        <f t="shared" si="6"/>
        <v/>
      </c>
      <c r="Z12" s="54" t="str">
        <f t="shared" si="2"/>
        <v/>
      </c>
      <c r="AA12" s="55" t="str">
        <f t="shared" si="3"/>
        <v/>
      </c>
      <c r="AB12" s="54" t="str">
        <f t="shared" si="4"/>
        <v/>
      </c>
      <c r="AC12" s="55" t="str">
        <f t="shared" si="7"/>
        <v/>
      </c>
      <c r="AD12" s="86" t="str">
        <f t="shared" si="5"/>
        <v/>
      </c>
      <c r="AE12" s="68"/>
      <c r="AF12" s="68"/>
      <c r="AG12" s="49"/>
      <c r="AH12" s="79"/>
      <c r="AI12" s="79"/>
      <c r="AJ12" s="72"/>
      <c r="AK12" s="67"/>
      <c r="AL12" s="81"/>
      <c r="AM12" s="81"/>
      <c r="AN12" s="82"/>
      <c r="AO12" s="82"/>
      <c r="AP12" s="82"/>
      <c r="AQ12" s="82"/>
      <c r="AR12" s="82"/>
      <c r="AS12" s="82"/>
      <c r="AT12" s="81"/>
      <c r="AU12" s="81"/>
      <c r="AV12" s="81"/>
      <c r="AW12" s="85"/>
      <c r="AX12" s="38"/>
      <c r="AY12" s="38"/>
      <c r="AZ12" s="38"/>
      <c r="BA12" s="38"/>
      <c r="BB12" s="38"/>
      <c r="BC12" s="38"/>
      <c r="BD12" s="38"/>
      <c r="BE12" s="38"/>
      <c r="BF12" s="38"/>
      <c r="BG12" s="38"/>
      <c r="BH12" s="38"/>
      <c r="BI12" s="38"/>
      <c r="BJ12" s="38"/>
      <c r="BK12" s="38"/>
      <c r="BL12" s="38"/>
      <c r="BM12" s="38"/>
      <c r="BN12" s="38"/>
      <c r="BO12" s="38"/>
      <c r="BP12" s="38"/>
    </row>
    <row r="13" spans="1:68" ht="39" customHeight="1" x14ac:dyDescent="0.25">
      <c r="A13" s="330"/>
      <c r="B13" s="325"/>
      <c r="C13" s="325"/>
      <c r="D13" s="325"/>
      <c r="E13" s="325"/>
      <c r="F13" s="325"/>
      <c r="G13" s="325"/>
      <c r="H13" s="325"/>
      <c r="I13" s="325"/>
      <c r="J13" s="325"/>
      <c r="K13" s="325"/>
      <c r="L13" s="325"/>
      <c r="M13" s="325"/>
      <c r="N13" s="325"/>
      <c r="O13" s="67">
        <v>7</v>
      </c>
      <c r="P13" s="49"/>
      <c r="Q13" s="49"/>
      <c r="R13" s="67" t="str">
        <f t="shared" si="0"/>
        <v/>
      </c>
      <c r="S13" s="68"/>
      <c r="T13" s="68"/>
      <c r="U13" s="55" t="str">
        <f t="shared" si="1"/>
        <v/>
      </c>
      <c r="V13" s="68"/>
      <c r="W13" s="68"/>
      <c r="X13" s="68"/>
      <c r="Y13" s="69" t="str">
        <f t="shared" si="6"/>
        <v/>
      </c>
      <c r="Z13" s="54" t="str">
        <f t="shared" si="2"/>
        <v/>
      </c>
      <c r="AA13" s="55" t="str">
        <f t="shared" si="3"/>
        <v/>
      </c>
      <c r="AB13" s="54" t="str">
        <f t="shared" si="4"/>
        <v/>
      </c>
      <c r="AC13" s="55" t="str">
        <f t="shared" si="7"/>
        <v/>
      </c>
      <c r="AD13" s="56" t="str">
        <f t="shared" si="5"/>
        <v/>
      </c>
      <c r="AE13" s="68"/>
      <c r="AF13" s="68"/>
      <c r="AG13" s="49"/>
      <c r="AH13" s="79"/>
      <c r="AI13" s="79"/>
      <c r="AJ13" s="72"/>
      <c r="AK13" s="67"/>
      <c r="AL13" s="81"/>
      <c r="AM13" s="81"/>
      <c r="AN13" s="82"/>
      <c r="AO13" s="82"/>
      <c r="AP13" s="82"/>
      <c r="AQ13" s="82"/>
      <c r="AR13" s="82"/>
      <c r="AS13" s="82"/>
      <c r="AT13" s="81"/>
      <c r="AU13" s="81"/>
      <c r="AV13" s="81"/>
      <c r="AW13" s="85"/>
      <c r="AX13" s="38"/>
      <c r="AY13" s="38"/>
      <c r="AZ13" s="38"/>
      <c r="BA13" s="38"/>
      <c r="BB13" s="38"/>
      <c r="BC13" s="38"/>
      <c r="BD13" s="38"/>
      <c r="BE13" s="38"/>
      <c r="BF13" s="38"/>
      <c r="BG13" s="38"/>
      <c r="BH13" s="38"/>
      <c r="BI13" s="38"/>
      <c r="BJ13" s="38"/>
      <c r="BK13" s="38"/>
      <c r="BL13" s="38"/>
      <c r="BM13" s="38"/>
      <c r="BN13" s="38"/>
      <c r="BO13" s="38"/>
      <c r="BP13" s="38"/>
    </row>
    <row r="14" spans="1:68" ht="39" customHeight="1" x14ac:dyDescent="0.25">
      <c r="A14" s="330"/>
      <c r="B14" s="325"/>
      <c r="C14" s="325"/>
      <c r="D14" s="325"/>
      <c r="E14" s="325"/>
      <c r="F14" s="325"/>
      <c r="G14" s="325"/>
      <c r="H14" s="325"/>
      <c r="I14" s="325"/>
      <c r="J14" s="325"/>
      <c r="K14" s="325"/>
      <c r="L14" s="325"/>
      <c r="M14" s="325"/>
      <c r="N14" s="325"/>
      <c r="O14" s="67">
        <v>8</v>
      </c>
      <c r="P14" s="49"/>
      <c r="Q14" s="49"/>
      <c r="R14" s="67" t="str">
        <f t="shared" si="0"/>
        <v/>
      </c>
      <c r="S14" s="68"/>
      <c r="T14" s="68"/>
      <c r="U14" s="55" t="str">
        <f t="shared" si="1"/>
        <v/>
      </c>
      <c r="V14" s="68"/>
      <c r="W14" s="68"/>
      <c r="X14" s="68"/>
      <c r="Y14" s="69" t="str">
        <f t="shared" si="6"/>
        <v/>
      </c>
      <c r="Z14" s="54" t="str">
        <f t="shared" si="2"/>
        <v/>
      </c>
      <c r="AA14" s="55" t="str">
        <f t="shared" si="3"/>
        <v/>
      </c>
      <c r="AB14" s="54" t="str">
        <f t="shared" si="4"/>
        <v/>
      </c>
      <c r="AC14" s="55" t="str">
        <f t="shared" si="7"/>
        <v/>
      </c>
      <c r="AD14" s="56" t="str">
        <f t="shared" si="5"/>
        <v/>
      </c>
      <c r="AE14" s="68"/>
      <c r="AF14" s="68"/>
      <c r="AG14" s="49"/>
      <c r="AH14" s="79"/>
      <c r="AI14" s="79"/>
      <c r="AJ14" s="72"/>
      <c r="AK14" s="67"/>
      <c r="AL14" s="81"/>
      <c r="AM14" s="81"/>
      <c r="AN14" s="82"/>
      <c r="AO14" s="82"/>
      <c r="AP14" s="82"/>
      <c r="AQ14" s="82"/>
      <c r="AR14" s="82"/>
      <c r="AS14" s="82"/>
      <c r="AT14" s="81"/>
      <c r="AU14" s="81"/>
      <c r="AV14" s="81"/>
      <c r="AW14" s="85"/>
      <c r="AX14" s="38"/>
      <c r="AY14" s="38"/>
      <c r="AZ14" s="38"/>
      <c r="BA14" s="38"/>
      <c r="BB14" s="38"/>
      <c r="BC14" s="38"/>
      <c r="BD14" s="38"/>
      <c r="BE14" s="38"/>
      <c r="BF14" s="38"/>
      <c r="BG14" s="38"/>
      <c r="BH14" s="38"/>
      <c r="BI14" s="38"/>
      <c r="BJ14" s="38"/>
      <c r="BK14" s="38"/>
      <c r="BL14" s="38"/>
      <c r="BM14" s="38"/>
      <c r="BN14" s="38"/>
      <c r="BO14" s="38"/>
      <c r="BP14" s="38"/>
    </row>
    <row r="15" spans="1:68" ht="39" customHeight="1" x14ac:dyDescent="0.25">
      <c r="A15" s="330"/>
      <c r="B15" s="325"/>
      <c r="C15" s="325"/>
      <c r="D15" s="325"/>
      <c r="E15" s="325"/>
      <c r="F15" s="325"/>
      <c r="G15" s="325"/>
      <c r="H15" s="325"/>
      <c r="I15" s="325"/>
      <c r="J15" s="325"/>
      <c r="K15" s="325"/>
      <c r="L15" s="325"/>
      <c r="M15" s="325"/>
      <c r="N15" s="325"/>
      <c r="O15" s="67">
        <v>9</v>
      </c>
      <c r="P15" s="49"/>
      <c r="Q15" s="49"/>
      <c r="R15" s="67" t="str">
        <f t="shared" si="0"/>
        <v/>
      </c>
      <c r="S15" s="68"/>
      <c r="T15" s="68"/>
      <c r="U15" s="55" t="str">
        <f t="shared" si="1"/>
        <v/>
      </c>
      <c r="V15" s="68"/>
      <c r="W15" s="68"/>
      <c r="X15" s="68"/>
      <c r="Y15" s="69" t="str">
        <f t="shared" si="6"/>
        <v/>
      </c>
      <c r="Z15" s="54" t="str">
        <f t="shared" si="2"/>
        <v/>
      </c>
      <c r="AA15" s="55" t="str">
        <f t="shared" si="3"/>
        <v/>
      </c>
      <c r="AB15" s="54" t="str">
        <f t="shared" si="4"/>
        <v/>
      </c>
      <c r="AC15" s="55" t="str">
        <f t="shared" si="7"/>
        <v/>
      </c>
      <c r="AD15" s="56" t="str">
        <f t="shared" si="5"/>
        <v/>
      </c>
      <c r="AE15" s="68"/>
      <c r="AF15" s="68"/>
      <c r="AG15" s="49"/>
      <c r="AH15" s="79"/>
      <c r="AI15" s="79"/>
      <c r="AJ15" s="72"/>
      <c r="AK15" s="67"/>
      <c r="AL15" s="81"/>
      <c r="AM15" s="81"/>
      <c r="AN15" s="82"/>
      <c r="AO15" s="82"/>
      <c r="AP15" s="82"/>
      <c r="AQ15" s="82"/>
      <c r="AR15" s="82"/>
      <c r="AS15" s="82"/>
      <c r="AT15" s="81"/>
      <c r="AU15" s="81"/>
      <c r="AV15" s="81"/>
      <c r="AW15" s="85"/>
      <c r="AX15" s="38"/>
      <c r="AY15" s="38"/>
      <c r="AZ15" s="38"/>
      <c r="BA15" s="38"/>
      <c r="BB15" s="38"/>
      <c r="BC15" s="38"/>
      <c r="BD15" s="38"/>
      <c r="BE15" s="38"/>
      <c r="BF15" s="38"/>
      <c r="BG15" s="38"/>
      <c r="BH15" s="38"/>
      <c r="BI15" s="38"/>
      <c r="BJ15" s="38"/>
      <c r="BK15" s="38"/>
      <c r="BL15" s="38"/>
      <c r="BM15" s="38"/>
      <c r="BN15" s="38"/>
      <c r="BO15" s="38"/>
      <c r="BP15" s="38"/>
    </row>
    <row r="16" spans="1:68" ht="39" customHeight="1" x14ac:dyDescent="0.25">
      <c r="A16" s="331"/>
      <c r="B16" s="326"/>
      <c r="C16" s="326"/>
      <c r="D16" s="326"/>
      <c r="E16" s="326"/>
      <c r="F16" s="326"/>
      <c r="G16" s="326"/>
      <c r="H16" s="326"/>
      <c r="I16" s="326"/>
      <c r="J16" s="326"/>
      <c r="K16" s="326"/>
      <c r="L16" s="326"/>
      <c r="M16" s="326"/>
      <c r="N16" s="326"/>
      <c r="O16" s="87">
        <v>10</v>
      </c>
      <c r="P16" s="88"/>
      <c r="Q16" s="88"/>
      <c r="R16" s="67" t="str">
        <f t="shared" si="0"/>
        <v/>
      </c>
      <c r="S16" s="89"/>
      <c r="T16" s="89"/>
      <c r="U16" s="55" t="str">
        <f t="shared" si="1"/>
        <v/>
      </c>
      <c r="V16" s="89"/>
      <c r="W16" s="89"/>
      <c r="X16" s="89"/>
      <c r="Y16" s="69" t="str">
        <f t="shared" si="6"/>
        <v/>
      </c>
      <c r="Z16" s="54" t="str">
        <f t="shared" si="2"/>
        <v/>
      </c>
      <c r="AA16" s="55" t="str">
        <f t="shared" si="3"/>
        <v/>
      </c>
      <c r="AB16" s="54" t="str">
        <f t="shared" si="4"/>
        <v/>
      </c>
      <c r="AC16" s="55" t="str">
        <f t="shared" si="7"/>
        <v/>
      </c>
      <c r="AD16" s="86" t="str">
        <f t="shared" si="5"/>
        <v/>
      </c>
      <c r="AE16" s="89"/>
      <c r="AF16" s="89"/>
      <c r="AG16" s="88"/>
      <c r="AH16" s="90"/>
      <c r="AI16" s="90"/>
      <c r="AJ16" s="91"/>
      <c r="AK16" s="87"/>
      <c r="AL16" s="92"/>
      <c r="AM16" s="92"/>
      <c r="AN16" s="93"/>
      <c r="AO16" s="93"/>
      <c r="AP16" s="93"/>
      <c r="AQ16" s="93"/>
      <c r="AR16" s="93"/>
      <c r="AS16" s="93"/>
      <c r="AT16" s="94"/>
      <c r="AU16" s="94"/>
      <c r="AV16" s="94"/>
      <c r="AW16" s="95"/>
      <c r="AX16" s="38"/>
      <c r="AY16" s="38"/>
      <c r="AZ16" s="38"/>
      <c r="BA16" s="38"/>
      <c r="BB16" s="38"/>
      <c r="BC16" s="38"/>
      <c r="BD16" s="38"/>
      <c r="BE16" s="38"/>
      <c r="BF16" s="38"/>
      <c r="BG16" s="38"/>
      <c r="BH16" s="38"/>
      <c r="BI16" s="38"/>
      <c r="BJ16" s="38"/>
      <c r="BK16" s="38"/>
      <c r="BL16" s="38"/>
      <c r="BM16" s="38"/>
      <c r="BN16" s="38"/>
      <c r="BO16" s="38"/>
      <c r="BP16" s="38"/>
    </row>
    <row r="17" spans="1:68" ht="237.75" customHeight="1" x14ac:dyDescent="0.25">
      <c r="A17" s="329">
        <v>2</v>
      </c>
      <c r="B17" s="332" t="s">
        <v>180</v>
      </c>
      <c r="C17" s="332" t="s">
        <v>141</v>
      </c>
      <c r="D17" s="332" t="s">
        <v>181</v>
      </c>
      <c r="E17" s="332" t="s">
        <v>182</v>
      </c>
      <c r="F17" s="332" t="s">
        <v>183</v>
      </c>
      <c r="G17" s="333">
        <v>3</v>
      </c>
      <c r="H17" s="324" t="str">
        <f>IF(G17&lt;=0,"",IF(G17&lt;=2,"Muy Baja",IF(G17&lt;=24,"Baja",IF(G17&lt;=500,"Media",IF(G17&lt;=5000,"Alta","Muy Alta")))))</f>
        <v>Baja</v>
      </c>
      <c r="I17" s="327">
        <f>IF(H17="","",IF(H17="Muy Baja",0.2,IF(H17="Baja",0.4,IF(H17="Media",0.6,IF(H17="Alta",0.8,IF(H17="Muy Alta",1,))))))</f>
        <v>0.4</v>
      </c>
      <c r="J17" s="327" t="s">
        <v>184</v>
      </c>
      <c r="K17" s="327" t="str">
        <f>IF(J17='Tabla Impacto corrupción '!$B$5,'Tabla Impacto corrupción '!$C$5,IF(J17='Tabla Impacto corrupción '!$B$6,'Tabla Impacto corrupción '!$C$6,IF(J17='Tabla Impacto corrupción '!$B$7,'Tabla Impacto corrupción '!$C$7)))</f>
        <v>Entre 6 y 11 es MAYOR</v>
      </c>
      <c r="L17" s="324" t="str">
        <f>IF(J17='Tabla Impacto corrupción '!$B$5,"Moderado",IF(J17='Tabla Impacto corrupción '!$B$6,"Mayor",IF(J17='Tabla Impacto corrupción '!$B$7,"Catastrófico")))</f>
        <v>Mayor</v>
      </c>
      <c r="M17" s="327">
        <f>IF(L17="","",IF(L17="Leve",0.2,IF(L17="Menor",0.4,IF(L17="Moderado",0.6,IF(L17="Mayor",0.8,IF(L17="Catastrófico",1,))))))</f>
        <v>0.8</v>
      </c>
      <c r="N17" s="328"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Alto</v>
      </c>
      <c r="O17" s="47">
        <v>1</v>
      </c>
      <c r="P17" s="48" t="s">
        <v>185</v>
      </c>
      <c r="Q17" s="49" t="s">
        <v>186</v>
      </c>
      <c r="R17" s="47" t="str">
        <f t="shared" si="0"/>
        <v>Probabilidad</v>
      </c>
      <c r="S17" s="50" t="s">
        <v>148</v>
      </c>
      <c r="T17" s="50" t="s">
        <v>149</v>
      </c>
      <c r="U17" s="51" t="str">
        <f t="shared" si="1"/>
        <v>40%</v>
      </c>
      <c r="V17" s="50" t="s">
        <v>187</v>
      </c>
      <c r="W17" s="50" t="s">
        <v>151</v>
      </c>
      <c r="X17" s="50" t="s">
        <v>152</v>
      </c>
      <c r="Y17" s="52">
        <f>IFERROR(IF(R17="Probabilidad",(I17-(+I17*U17)),IF(R17="Impacto",I17,"")),"")</f>
        <v>0.24</v>
      </c>
      <c r="Z17" s="53" t="str">
        <f t="shared" si="2"/>
        <v>Baja</v>
      </c>
      <c r="AA17" s="51">
        <f t="shared" si="3"/>
        <v>0.24</v>
      </c>
      <c r="AB17" s="53" t="str">
        <f t="shared" si="4"/>
        <v>Mayor</v>
      </c>
      <c r="AC17" s="51">
        <f>IFERROR(IF(R17="Impacto",(M17-(+M17*U17)),IF(R17="Probabilidad",M17,"")),"")</f>
        <v>0.8</v>
      </c>
      <c r="AD17" s="96" t="str">
        <f t="shared" si="5"/>
        <v>Alto</v>
      </c>
      <c r="AE17" s="50" t="s">
        <v>153</v>
      </c>
      <c r="AF17" s="48" t="s">
        <v>154</v>
      </c>
      <c r="AG17" s="57" t="s">
        <v>155</v>
      </c>
      <c r="AH17" s="58" t="s">
        <v>156</v>
      </c>
      <c r="AI17" s="58"/>
      <c r="AJ17" s="59"/>
      <c r="AK17" s="47" t="s">
        <v>157</v>
      </c>
      <c r="AL17" s="73" t="s">
        <v>188</v>
      </c>
      <c r="AM17" s="97" t="s">
        <v>189</v>
      </c>
      <c r="AN17" s="59" t="s">
        <v>190</v>
      </c>
      <c r="AO17" s="59" t="s">
        <v>492</v>
      </c>
      <c r="AP17" s="60"/>
      <c r="AQ17" s="62"/>
      <c r="AR17" s="60"/>
      <c r="AS17" s="98"/>
      <c r="AT17" s="64"/>
      <c r="AU17" s="99"/>
      <c r="AV17" s="64"/>
      <c r="AW17" s="66"/>
      <c r="AX17" s="38"/>
      <c r="AY17" s="38"/>
      <c r="AZ17" s="38"/>
      <c r="BA17" s="38"/>
      <c r="BB17" s="38"/>
      <c r="BC17" s="38"/>
      <c r="BD17" s="38"/>
      <c r="BE17" s="38"/>
      <c r="BF17" s="38"/>
      <c r="BG17" s="38"/>
      <c r="BH17" s="38"/>
      <c r="BI17" s="38"/>
      <c r="BJ17" s="38"/>
      <c r="BK17" s="38"/>
      <c r="BL17" s="38"/>
      <c r="BM17" s="38"/>
      <c r="BN17" s="38"/>
      <c r="BO17" s="38"/>
      <c r="BP17" s="38"/>
    </row>
    <row r="18" spans="1:68" ht="125.25" customHeight="1" x14ac:dyDescent="0.25">
      <c r="A18" s="330"/>
      <c r="B18" s="325"/>
      <c r="C18" s="325"/>
      <c r="D18" s="325"/>
      <c r="E18" s="325"/>
      <c r="F18" s="325"/>
      <c r="G18" s="325"/>
      <c r="H18" s="325"/>
      <c r="I18" s="325"/>
      <c r="J18" s="325"/>
      <c r="K18" s="325"/>
      <c r="L18" s="325"/>
      <c r="M18" s="325"/>
      <c r="N18" s="325"/>
      <c r="O18" s="67">
        <v>2</v>
      </c>
      <c r="P18" s="49" t="s">
        <v>191</v>
      </c>
      <c r="Q18" s="49" t="s">
        <v>192</v>
      </c>
      <c r="R18" s="67" t="str">
        <f t="shared" si="0"/>
        <v>Probabilidad</v>
      </c>
      <c r="S18" s="68" t="s">
        <v>148</v>
      </c>
      <c r="T18" s="68" t="s">
        <v>149</v>
      </c>
      <c r="U18" s="55" t="str">
        <f t="shared" si="1"/>
        <v>40%</v>
      </c>
      <c r="V18" s="68" t="s">
        <v>187</v>
      </c>
      <c r="W18" s="68" t="s">
        <v>151</v>
      </c>
      <c r="X18" s="68" t="s">
        <v>152</v>
      </c>
      <c r="Y18" s="69">
        <f>IFERROR(IF(AND(R17="Probabilidad",R18="Probabilidad"),(AA17-(+AA17*U18)),IF(R18="Probabilidad",(I17-(+I17*U18)),IF(R18="Impacto",AA17,""))),"")</f>
        <v>0.14399999999999999</v>
      </c>
      <c r="Z18" s="54" t="str">
        <f t="shared" si="2"/>
        <v>Muy Baja</v>
      </c>
      <c r="AA18" s="55">
        <f t="shared" si="3"/>
        <v>0.14399999999999999</v>
      </c>
      <c r="AB18" s="54" t="str">
        <f t="shared" si="4"/>
        <v>Mayor</v>
      </c>
      <c r="AC18" s="55">
        <f>IFERROR(IF(AND(R17="Impacto",R18="Impacto"),(AC17-(+AC17*U18)),IF(R18="Impacto",($M$17-(+$M$17*U18)),IF(R18="Probabilidad",AC17,""))),"")</f>
        <v>0.8</v>
      </c>
      <c r="AD18" s="56" t="str">
        <f t="shared" si="5"/>
        <v>Alto</v>
      </c>
      <c r="AE18" s="68" t="s">
        <v>153</v>
      </c>
      <c r="AF18" s="49" t="s">
        <v>193</v>
      </c>
      <c r="AG18" s="49" t="s">
        <v>165</v>
      </c>
      <c r="AH18" s="79" t="s">
        <v>194</v>
      </c>
      <c r="AI18" s="71"/>
      <c r="AJ18" s="72"/>
      <c r="AK18" s="47" t="s">
        <v>157</v>
      </c>
      <c r="AL18" s="73" t="s">
        <v>195</v>
      </c>
      <c r="AM18" s="100"/>
      <c r="AN18" s="72" t="s">
        <v>196</v>
      </c>
      <c r="AO18" s="72" t="s">
        <v>197</v>
      </c>
      <c r="AP18" s="73"/>
      <c r="AQ18" s="101"/>
      <c r="AR18" s="60"/>
      <c r="AS18" s="102"/>
      <c r="AT18" s="103"/>
      <c r="AU18" s="99"/>
      <c r="AV18" s="103"/>
      <c r="AW18" s="78"/>
      <c r="AX18" s="38"/>
      <c r="AY18" s="38"/>
      <c r="AZ18" s="38"/>
      <c r="BA18" s="38"/>
      <c r="BB18" s="38"/>
      <c r="BC18" s="38"/>
      <c r="BD18" s="38"/>
      <c r="BE18" s="38"/>
      <c r="BF18" s="38"/>
      <c r="BG18" s="38"/>
      <c r="BH18" s="38"/>
      <c r="BI18" s="38"/>
      <c r="BJ18" s="38"/>
      <c r="BK18" s="38"/>
      <c r="BL18" s="38"/>
      <c r="BM18" s="38"/>
      <c r="BN18" s="38"/>
      <c r="BO18" s="38"/>
      <c r="BP18" s="38"/>
    </row>
    <row r="19" spans="1:68" ht="111.75" customHeight="1" x14ac:dyDescent="0.25">
      <c r="A19" s="330"/>
      <c r="B19" s="325"/>
      <c r="C19" s="325"/>
      <c r="D19" s="325"/>
      <c r="E19" s="325"/>
      <c r="F19" s="325"/>
      <c r="G19" s="325"/>
      <c r="H19" s="325"/>
      <c r="I19" s="325"/>
      <c r="J19" s="325"/>
      <c r="K19" s="325"/>
      <c r="L19" s="325"/>
      <c r="M19" s="325"/>
      <c r="N19" s="325"/>
      <c r="O19" s="67">
        <v>3</v>
      </c>
      <c r="P19" s="49" t="s">
        <v>198</v>
      </c>
      <c r="Q19" s="49" t="s">
        <v>186</v>
      </c>
      <c r="R19" s="67" t="str">
        <f t="shared" si="0"/>
        <v>Probabilidad</v>
      </c>
      <c r="S19" s="68" t="s">
        <v>148</v>
      </c>
      <c r="T19" s="68" t="s">
        <v>149</v>
      </c>
      <c r="U19" s="55" t="str">
        <f t="shared" si="1"/>
        <v>40%</v>
      </c>
      <c r="V19" s="68" t="s">
        <v>187</v>
      </c>
      <c r="W19" s="68" t="s">
        <v>151</v>
      </c>
      <c r="X19" s="68" t="s">
        <v>152</v>
      </c>
      <c r="Y19" s="69">
        <f t="shared" ref="Y19:Y26" si="8">IFERROR(IF(AND(R18="Probabilidad",R19="Probabilidad"),(AA18-(+AA18*U19)),IF(AND(R18="Impacto",R19="Probabilidad"),(AA17-(+AA17*U19)),IF(R19="Impacto",AA18,""))),"")</f>
        <v>8.6399999999999991E-2</v>
      </c>
      <c r="Z19" s="54" t="str">
        <f t="shared" si="2"/>
        <v>Muy Baja</v>
      </c>
      <c r="AA19" s="55">
        <f t="shared" si="3"/>
        <v>8.6399999999999991E-2</v>
      </c>
      <c r="AB19" s="54" t="str">
        <f t="shared" si="4"/>
        <v>Mayor</v>
      </c>
      <c r="AC19" s="55">
        <f t="shared" ref="AC19:AC26" si="9">IFERROR(IF(AND(R18="Impacto",R19="Impacto"),(AC18-(+AC18*U19)),IF(AND(R18="Probabilidad",R19="Impacto"),(AC17-(+AC17*U19)),IF(R19="Probabilidad",AC18,""))),"")</f>
        <v>0.8</v>
      </c>
      <c r="AD19" s="56" t="str">
        <f t="shared" si="5"/>
        <v>Alto</v>
      </c>
      <c r="AE19" s="68" t="s">
        <v>153</v>
      </c>
      <c r="AF19" s="68"/>
      <c r="AG19" s="104"/>
      <c r="AH19" s="79"/>
      <c r="AI19" s="79"/>
      <c r="AJ19" s="72"/>
      <c r="AK19" s="67"/>
      <c r="AL19" s="73" t="s">
        <v>199</v>
      </c>
      <c r="AM19" s="80" t="s">
        <v>200</v>
      </c>
      <c r="AN19" s="72" t="s">
        <v>201</v>
      </c>
      <c r="AO19" s="72" t="s">
        <v>493</v>
      </c>
      <c r="AP19" s="73"/>
      <c r="AQ19" s="101"/>
      <c r="AR19" s="60"/>
      <c r="AS19" s="102"/>
      <c r="AT19" s="64"/>
      <c r="AU19" s="105"/>
      <c r="AV19" s="64"/>
      <c r="AW19" s="78"/>
      <c r="AX19" s="38"/>
      <c r="AY19" s="38"/>
      <c r="AZ19" s="38"/>
      <c r="BA19" s="38"/>
      <c r="BB19" s="38"/>
      <c r="BC19" s="38"/>
      <c r="BD19" s="38"/>
      <c r="BE19" s="38"/>
      <c r="BF19" s="38"/>
      <c r="BG19" s="38"/>
      <c r="BH19" s="38"/>
      <c r="BI19" s="38"/>
      <c r="BJ19" s="38"/>
      <c r="BK19" s="38"/>
      <c r="BL19" s="38"/>
      <c r="BM19" s="38"/>
      <c r="BN19" s="38"/>
      <c r="BO19" s="38"/>
      <c r="BP19" s="38"/>
    </row>
    <row r="20" spans="1:68" ht="309.75" customHeight="1" x14ac:dyDescent="0.25">
      <c r="A20" s="330"/>
      <c r="B20" s="325"/>
      <c r="C20" s="325"/>
      <c r="D20" s="325"/>
      <c r="E20" s="325"/>
      <c r="F20" s="325"/>
      <c r="G20" s="325"/>
      <c r="H20" s="325"/>
      <c r="I20" s="325"/>
      <c r="J20" s="325"/>
      <c r="K20" s="325"/>
      <c r="L20" s="325"/>
      <c r="M20" s="325"/>
      <c r="N20" s="325"/>
      <c r="O20" s="67">
        <v>4</v>
      </c>
      <c r="P20" s="49" t="s">
        <v>202</v>
      </c>
      <c r="Q20" s="49" t="s">
        <v>203</v>
      </c>
      <c r="R20" s="67" t="str">
        <f t="shared" si="0"/>
        <v>Probabilidad</v>
      </c>
      <c r="S20" s="68" t="s">
        <v>148</v>
      </c>
      <c r="T20" s="68" t="s">
        <v>149</v>
      </c>
      <c r="U20" s="55" t="str">
        <f t="shared" si="1"/>
        <v>40%</v>
      </c>
      <c r="V20" s="68" t="s">
        <v>187</v>
      </c>
      <c r="W20" s="68" t="s">
        <v>172</v>
      </c>
      <c r="X20" s="68" t="s">
        <v>152</v>
      </c>
      <c r="Y20" s="69">
        <f t="shared" si="8"/>
        <v>5.183999999999999E-2</v>
      </c>
      <c r="Z20" s="54" t="str">
        <f t="shared" si="2"/>
        <v>Muy Baja</v>
      </c>
      <c r="AA20" s="55">
        <f t="shared" si="3"/>
        <v>5.183999999999999E-2</v>
      </c>
      <c r="AB20" s="54" t="str">
        <f t="shared" si="4"/>
        <v>Mayor</v>
      </c>
      <c r="AC20" s="55">
        <f t="shared" si="9"/>
        <v>0.8</v>
      </c>
      <c r="AD20" s="56" t="str">
        <f t="shared" si="5"/>
        <v>Alto</v>
      </c>
      <c r="AE20" s="68" t="s">
        <v>153</v>
      </c>
      <c r="AF20" s="68"/>
      <c r="AG20" s="49"/>
      <c r="AH20" s="79"/>
      <c r="AI20" s="79"/>
      <c r="AJ20" s="72"/>
      <c r="AK20" s="67"/>
      <c r="AL20" s="106" t="s">
        <v>204</v>
      </c>
      <c r="AM20" s="107" t="s">
        <v>205</v>
      </c>
      <c r="AN20" s="72" t="s">
        <v>206</v>
      </c>
      <c r="AO20" s="49" t="s">
        <v>494</v>
      </c>
      <c r="AP20" s="75"/>
      <c r="AQ20" s="76"/>
      <c r="AR20" s="60"/>
      <c r="AS20" s="102"/>
      <c r="AT20" s="64"/>
      <c r="AU20" s="105"/>
      <c r="AV20" s="64"/>
      <c r="AW20" s="78"/>
      <c r="AX20" s="38"/>
      <c r="AY20" s="38"/>
      <c r="AZ20" s="38"/>
      <c r="BA20" s="38"/>
      <c r="BB20" s="38"/>
      <c r="BC20" s="38"/>
      <c r="BD20" s="38"/>
      <c r="BE20" s="38"/>
      <c r="BF20" s="38"/>
      <c r="BG20" s="38"/>
      <c r="BH20" s="38"/>
      <c r="BI20" s="38"/>
      <c r="BJ20" s="38"/>
      <c r="BK20" s="38"/>
      <c r="BL20" s="38"/>
      <c r="BM20" s="38"/>
      <c r="BN20" s="38"/>
      <c r="BO20" s="38"/>
      <c r="BP20" s="38"/>
    </row>
    <row r="21" spans="1:68" ht="246" customHeight="1" x14ac:dyDescent="0.25">
      <c r="A21" s="330"/>
      <c r="B21" s="325"/>
      <c r="C21" s="325"/>
      <c r="D21" s="325"/>
      <c r="E21" s="325"/>
      <c r="F21" s="325"/>
      <c r="G21" s="325"/>
      <c r="H21" s="325"/>
      <c r="I21" s="325"/>
      <c r="J21" s="325"/>
      <c r="K21" s="325"/>
      <c r="L21" s="325"/>
      <c r="M21" s="325"/>
      <c r="N21" s="325"/>
      <c r="O21" s="67">
        <v>5</v>
      </c>
      <c r="P21" s="49"/>
      <c r="Q21" s="49"/>
      <c r="R21" s="67"/>
      <c r="S21" s="68"/>
      <c r="T21" s="68"/>
      <c r="U21" s="55" t="str">
        <f t="shared" si="1"/>
        <v/>
      </c>
      <c r="V21" s="68"/>
      <c r="W21" s="68"/>
      <c r="X21" s="68"/>
      <c r="Y21" s="69" t="str">
        <f t="shared" si="8"/>
        <v/>
      </c>
      <c r="Z21" s="54" t="str">
        <f t="shared" si="2"/>
        <v/>
      </c>
      <c r="AA21" s="55" t="str">
        <f t="shared" si="3"/>
        <v/>
      </c>
      <c r="AB21" s="54" t="str">
        <f t="shared" si="4"/>
        <v/>
      </c>
      <c r="AC21" s="55" t="str">
        <f t="shared" si="9"/>
        <v/>
      </c>
      <c r="AD21" s="56" t="str">
        <f t="shared" si="5"/>
        <v/>
      </c>
      <c r="AE21" s="68"/>
      <c r="AF21" s="68"/>
      <c r="AG21" s="49"/>
      <c r="AH21" s="79"/>
      <c r="AI21" s="79"/>
      <c r="AJ21" s="72"/>
      <c r="AK21" s="67"/>
      <c r="AL21" s="108"/>
      <c r="AM21" s="108"/>
      <c r="AN21" s="72"/>
      <c r="AO21" s="72"/>
      <c r="AP21" s="109"/>
      <c r="AQ21" s="110"/>
      <c r="AR21" s="60"/>
      <c r="AS21" s="102"/>
      <c r="AT21" s="64"/>
      <c r="AU21" s="105"/>
      <c r="AV21" s="64"/>
      <c r="AW21" s="78"/>
      <c r="AX21" s="38"/>
      <c r="AY21" s="38"/>
      <c r="AZ21" s="38"/>
      <c r="BA21" s="38"/>
      <c r="BB21" s="38"/>
      <c r="BC21" s="38"/>
      <c r="BD21" s="38"/>
      <c r="BE21" s="38"/>
      <c r="BF21" s="38"/>
      <c r="BG21" s="38"/>
      <c r="BH21" s="38"/>
      <c r="BI21" s="38"/>
      <c r="BJ21" s="38"/>
      <c r="BK21" s="38"/>
      <c r="BL21" s="38"/>
      <c r="BM21" s="38"/>
      <c r="BN21" s="38"/>
      <c r="BO21" s="38"/>
      <c r="BP21" s="38"/>
    </row>
    <row r="22" spans="1:68" ht="39" customHeight="1" x14ac:dyDescent="0.25">
      <c r="A22" s="330"/>
      <c r="B22" s="325"/>
      <c r="C22" s="325"/>
      <c r="D22" s="325"/>
      <c r="E22" s="325"/>
      <c r="F22" s="325"/>
      <c r="G22" s="325"/>
      <c r="H22" s="325"/>
      <c r="I22" s="325"/>
      <c r="J22" s="325"/>
      <c r="K22" s="325"/>
      <c r="L22" s="325"/>
      <c r="M22" s="325"/>
      <c r="N22" s="325"/>
      <c r="O22" s="67">
        <v>6</v>
      </c>
      <c r="P22" s="49"/>
      <c r="Q22" s="49"/>
      <c r="R22" s="67" t="str">
        <f t="shared" ref="R22:R156" si="10">IF(OR(S22="Preventivo",S22="Detectivo"),"Probabilidad",IF(S22="Correctivo","Impacto",""))</f>
        <v/>
      </c>
      <c r="S22" s="68"/>
      <c r="T22" s="68"/>
      <c r="U22" s="55" t="str">
        <f t="shared" si="1"/>
        <v/>
      </c>
      <c r="V22" s="68"/>
      <c r="W22" s="68"/>
      <c r="X22" s="68"/>
      <c r="Y22" s="69" t="str">
        <f t="shared" si="8"/>
        <v/>
      </c>
      <c r="Z22" s="54" t="str">
        <f t="shared" si="2"/>
        <v/>
      </c>
      <c r="AA22" s="55" t="str">
        <f t="shared" si="3"/>
        <v/>
      </c>
      <c r="AB22" s="54" t="str">
        <f t="shared" si="4"/>
        <v/>
      </c>
      <c r="AC22" s="55" t="str">
        <f t="shared" si="9"/>
        <v/>
      </c>
      <c r="AD22" s="56" t="str">
        <f t="shared" si="5"/>
        <v/>
      </c>
      <c r="AE22" s="68"/>
      <c r="AF22" s="68"/>
      <c r="AG22" s="49"/>
      <c r="AH22" s="79"/>
      <c r="AI22" s="79"/>
      <c r="AJ22" s="72"/>
      <c r="AK22" s="67"/>
      <c r="AL22" s="81"/>
      <c r="AM22" s="81"/>
      <c r="AN22" s="82"/>
      <c r="AO22" s="82"/>
      <c r="AP22" s="82"/>
      <c r="AQ22" s="82"/>
      <c r="AR22" s="82"/>
      <c r="AS22" s="82"/>
      <c r="AT22" s="84"/>
      <c r="AU22" s="84"/>
      <c r="AV22" s="84"/>
      <c r="AW22" s="85"/>
      <c r="AX22" s="38"/>
      <c r="AY22" s="38"/>
      <c r="AZ22" s="38"/>
      <c r="BA22" s="38"/>
      <c r="BB22" s="38"/>
      <c r="BC22" s="38"/>
      <c r="BD22" s="38"/>
      <c r="BE22" s="38"/>
      <c r="BF22" s="38"/>
      <c r="BG22" s="38"/>
      <c r="BH22" s="38"/>
      <c r="BI22" s="38"/>
      <c r="BJ22" s="38"/>
      <c r="BK22" s="38"/>
      <c r="BL22" s="38"/>
      <c r="BM22" s="38"/>
      <c r="BN22" s="38"/>
      <c r="BO22" s="38"/>
      <c r="BP22" s="38"/>
    </row>
    <row r="23" spans="1:68" ht="39" customHeight="1" x14ac:dyDescent="0.25">
      <c r="A23" s="330"/>
      <c r="B23" s="325"/>
      <c r="C23" s="325"/>
      <c r="D23" s="325"/>
      <c r="E23" s="325"/>
      <c r="F23" s="325"/>
      <c r="G23" s="325"/>
      <c r="H23" s="325"/>
      <c r="I23" s="325"/>
      <c r="J23" s="325"/>
      <c r="K23" s="325"/>
      <c r="L23" s="325"/>
      <c r="M23" s="325"/>
      <c r="N23" s="325"/>
      <c r="O23" s="67">
        <v>7</v>
      </c>
      <c r="P23" s="49"/>
      <c r="Q23" s="49"/>
      <c r="R23" s="67" t="str">
        <f t="shared" si="10"/>
        <v/>
      </c>
      <c r="S23" s="68"/>
      <c r="T23" s="68"/>
      <c r="U23" s="55" t="str">
        <f t="shared" si="1"/>
        <v/>
      </c>
      <c r="V23" s="68"/>
      <c r="W23" s="68"/>
      <c r="X23" s="68"/>
      <c r="Y23" s="69" t="str">
        <f t="shared" si="8"/>
        <v/>
      </c>
      <c r="Z23" s="54" t="str">
        <f t="shared" si="2"/>
        <v/>
      </c>
      <c r="AA23" s="55" t="str">
        <f t="shared" si="3"/>
        <v/>
      </c>
      <c r="AB23" s="54" t="str">
        <f t="shared" si="4"/>
        <v/>
      </c>
      <c r="AC23" s="55" t="str">
        <f t="shared" si="9"/>
        <v/>
      </c>
      <c r="AD23" s="56" t="str">
        <f t="shared" si="5"/>
        <v/>
      </c>
      <c r="AE23" s="68"/>
      <c r="AF23" s="68"/>
      <c r="AG23" s="49"/>
      <c r="AH23" s="79"/>
      <c r="AI23" s="79"/>
      <c r="AJ23" s="72"/>
      <c r="AK23" s="67"/>
      <c r="AL23" s="81"/>
      <c r="AM23" s="81"/>
      <c r="AN23" s="82"/>
      <c r="AO23" s="82"/>
      <c r="AP23" s="82"/>
      <c r="AQ23" s="82"/>
      <c r="AR23" s="82"/>
      <c r="AS23" s="82"/>
      <c r="AT23" s="81"/>
      <c r="AU23" s="81"/>
      <c r="AV23" s="81"/>
      <c r="AW23" s="85"/>
      <c r="AX23" s="38"/>
      <c r="AY23" s="38"/>
      <c r="AZ23" s="38"/>
      <c r="BA23" s="38"/>
      <c r="BB23" s="38"/>
      <c r="BC23" s="38"/>
      <c r="BD23" s="38"/>
      <c r="BE23" s="38"/>
      <c r="BF23" s="38"/>
      <c r="BG23" s="38"/>
      <c r="BH23" s="38"/>
      <c r="BI23" s="38"/>
      <c r="BJ23" s="38"/>
      <c r="BK23" s="38"/>
      <c r="BL23" s="38"/>
      <c r="BM23" s="38"/>
      <c r="BN23" s="38"/>
      <c r="BO23" s="38"/>
      <c r="BP23" s="38"/>
    </row>
    <row r="24" spans="1:68" ht="39" customHeight="1" x14ac:dyDescent="0.25">
      <c r="A24" s="330"/>
      <c r="B24" s="325"/>
      <c r="C24" s="325"/>
      <c r="D24" s="325"/>
      <c r="E24" s="325"/>
      <c r="F24" s="325"/>
      <c r="G24" s="325"/>
      <c r="H24" s="325"/>
      <c r="I24" s="325"/>
      <c r="J24" s="325"/>
      <c r="K24" s="325"/>
      <c r="L24" s="325"/>
      <c r="M24" s="325"/>
      <c r="N24" s="325"/>
      <c r="O24" s="67">
        <v>8</v>
      </c>
      <c r="P24" s="49"/>
      <c r="Q24" s="49"/>
      <c r="R24" s="67" t="str">
        <f t="shared" si="10"/>
        <v/>
      </c>
      <c r="S24" s="68"/>
      <c r="T24" s="68"/>
      <c r="U24" s="55" t="str">
        <f t="shared" si="1"/>
        <v/>
      </c>
      <c r="V24" s="68"/>
      <c r="W24" s="68"/>
      <c r="X24" s="68"/>
      <c r="Y24" s="69" t="str">
        <f t="shared" si="8"/>
        <v/>
      </c>
      <c r="Z24" s="54" t="str">
        <f t="shared" si="2"/>
        <v/>
      </c>
      <c r="AA24" s="55" t="str">
        <f t="shared" si="3"/>
        <v/>
      </c>
      <c r="AB24" s="54" t="str">
        <f t="shared" si="4"/>
        <v/>
      </c>
      <c r="AC24" s="55" t="str">
        <f t="shared" si="9"/>
        <v/>
      </c>
      <c r="AD24" s="56" t="str">
        <f t="shared" si="5"/>
        <v/>
      </c>
      <c r="AE24" s="68"/>
      <c r="AF24" s="68"/>
      <c r="AG24" s="49"/>
      <c r="AH24" s="79"/>
      <c r="AI24" s="79"/>
      <c r="AJ24" s="72"/>
      <c r="AK24" s="67"/>
      <c r="AL24" s="81"/>
      <c r="AM24" s="81"/>
      <c r="AN24" s="82"/>
      <c r="AO24" s="82"/>
      <c r="AP24" s="82"/>
      <c r="AQ24" s="82"/>
      <c r="AR24" s="82"/>
      <c r="AS24" s="82"/>
      <c r="AT24" s="81"/>
      <c r="AU24" s="81"/>
      <c r="AV24" s="81"/>
      <c r="AW24" s="85"/>
      <c r="AX24" s="38"/>
      <c r="AY24" s="38"/>
      <c r="AZ24" s="38"/>
      <c r="BA24" s="38"/>
      <c r="BB24" s="38"/>
      <c r="BC24" s="38"/>
      <c r="BD24" s="38"/>
      <c r="BE24" s="38"/>
      <c r="BF24" s="38"/>
      <c r="BG24" s="38"/>
      <c r="BH24" s="38"/>
      <c r="BI24" s="38"/>
      <c r="BJ24" s="38"/>
      <c r="BK24" s="38"/>
      <c r="BL24" s="38"/>
      <c r="BM24" s="38"/>
      <c r="BN24" s="38"/>
      <c r="BO24" s="38"/>
      <c r="BP24" s="38"/>
    </row>
    <row r="25" spans="1:68" ht="39" customHeight="1" x14ac:dyDescent="0.25">
      <c r="A25" s="330"/>
      <c r="B25" s="325"/>
      <c r="C25" s="325"/>
      <c r="D25" s="325"/>
      <c r="E25" s="325"/>
      <c r="F25" s="325"/>
      <c r="G25" s="325"/>
      <c r="H25" s="325"/>
      <c r="I25" s="325"/>
      <c r="J25" s="325"/>
      <c r="K25" s="325"/>
      <c r="L25" s="325"/>
      <c r="M25" s="325"/>
      <c r="N25" s="325"/>
      <c r="O25" s="67">
        <v>9</v>
      </c>
      <c r="P25" s="49"/>
      <c r="Q25" s="49"/>
      <c r="R25" s="67" t="str">
        <f t="shared" si="10"/>
        <v/>
      </c>
      <c r="S25" s="68"/>
      <c r="T25" s="68"/>
      <c r="U25" s="55" t="str">
        <f t="shared" si="1"/>
        <v/>
      </c>
      <c r="V25" s="68"/>
      <c r="W25" s="68"/>
      <c r="X25" s="68"/>
      <c r="Y25" s="69" t="str">
        <f t="shared" si="8"/>
        <v/>
      </c>
      <c r="Z25" s="54" t="str">
        <f t="shared" si="2"/>
        <v/>
      </c>
      <c r="AA25" s="55" t="str">
        <f t="shared" si="3"/>
        <v/>
      </c>
      <c r="AB25" s="54" t="str">
        <f t="shared" si="4"/>
        <v/>
      </c>
      <c r="AC25" s="55" t="str">
        <f t="shared" si="9"/>
        <v/>
      </c>
      <c r="AD25" s="56" t="str">
        <f t="shared" si="5"/>
        <v/>
      </c>
      <c r="AE25" s="68"/>
      <c r="AF25" s="68"/>
      <c r="AG25" s="49"/>
      <c r="AH25" s="79"/>
      <c r="AI25" s="79"/>
      <c r="AJ25" s="72"/>
      <c r="AK25" s="67"/>
      <c r="AL25" s="111"/>
      <c r="AM25" s="81"/>
      <c r="AN25" s="82"/>
      <c r="AO25" s="82"/>
      <c r="AP25" s="82"/>
      <c r="AQ25" s="82"/>
      <c r="AR25" s="82"/>
      <c r="AS25" s="82"/>
      <c r="AT25" s="81"/>
      <c r="AU25" s="81"/>
      <c r="AV25" s="81"/>
      <c r="AW25" s="85"/>
      <c r="AX25" s="38"/>
      <c r="AY25" s="38"/>
      <c r="AZ25" s="38"/>
      <c r="BA25" s="38"/>
      <c r="BB25" s="38"/>
      <c r="BC25" s="38"/>
      <c r="BD25" s="38"/>
      <c r="BE25" s="38"/>
      <c r="BF25" s="38"/>
      <c r="BG25" s="38"/>
      <c r="BH25" s="38"/>
      <c r="BI25" s="38"/>
      <c r="BJ25" s="38"/>
      <c r="BK25" s="38"/>
      <c r="BL25" s="38"/>
      <c r="BM25" s="38"/>
      <c r="BN25" s="38"/>
      <c r="BO25" s="38"/>
      <c r="BP25" s="38"/>
    </row>
    <row r="26" spans="1:68" ht="39" customHeight="1" x14ac:dyDescent="0.25">
      <c r="A26" s="331"/>
      <c r="B26" s="326"/>
      <c r="C26" s="326"/>
      <c r="D26" s="326"/>
      <c r="E26" s="326"/>
      <c r="F26" s="326"/>
      <c r="G26" s="326"/>
      <c r="H26" s="326"/>
      <c r="I26" s="326"/>
      <c r="J26" s="326"/>
      <c r="K26" s="326"/>
      <c r="L26" s="326"/>
      <c r="M26" s="326"/>
      <c r="N26" s="326"/>
      <c r="O26" s="87">
        <v>10</v>
      </c>
      <c r="P26" s="88"/>
      <c r="Q26" s="88"/>
      <c r="R26" s="67" t="str">
        <f t="shared" si="10"/>
        <v/>
      </c>
      <c r="S26" s="89"/>
      <c r="T26" s="89"/>
      <c r="U26" s="55" t="str">
        <f t="shared" si="1"/>
        <v/>
      </c>
      <c r="V26" s="89"/>
      <c r="W26" s="89"/>
      <c r="X26" s="89"/>
      <c r="Y26" s="69" t="str">
        <f t="shared" si="8"/>
        <v/>
      </c>
      <c r="Z26" s="54" t="str">
        <f t="shared" si="2"/>
        <v/>
      </c>
      <c r="AA26" s="55" t="str">
        <f t="shared" si="3"/>
        <v/>
      </c>
      <c r="AB26" s="54" t="str">
        <f t="shared" si="4"/>
        <v/>
      </c>
      <c r="AC26" s="55" t="str">
        <f t="shared" si="9"/>
        <v/>
      </c>
      <c r="AD26" s="56" t="str">
        <f t="shared" si="5"/>
        <v/>
      </c>
      <c r="AE26" s="89"/>
      <c r="AF26" s="89"/>
      <c r="AG26" s="88"/>
      <c r="AH26" s="90"/>
      <c r="AI26" s="90"/>
      <c r="AJ26" s="91"/>
      <c r="AK26" s="87"/>
      <c r="AL26" s="112"/>
      <c r="AM26" s="92"/>
      <c r="AN26" s="93"/>
      <c r="AO26" s="93"/>
      <c r="AP26" s="83"/>
      <c r="AQ26" s="93"/>
      <c r="AR26" s="93"/>
      <c r="AS26" s="93"/>
      <c r="AT26" s="94"/>
      <c r="AU26" s="94"/>
      <c r="AV26" s="94"/>
      <c r="AW26" s="95"/>
      <c r="AX26" s="38"/>
      <c r="AY26" s="38"/>
      <c r="AZ26" s="38"/>
      <c r="BA26" s="38"/>
      <c r="BB26" s="38"/>
      <c r="BC26" s="38"/>
      <c r="BD26" s="38"/>
      <c r="BE26" s="38"/>
      <c r="BF26" s="38"/>
      <c r="BG26" s="38"/>
      <c r="BH26" s="38"/>
      <c r="BI26" s="38"/>
      <c r="BJ26" s="38"/>
      <c r="BK26" s="38"/>
      <c r="BL26" s="38"/>
      <c r="BM26" s="38"/>
      <c r="BN26" s="38"/>
      <c r="BO26" s="38"/>
      <c r="BP26" s="38"/>
    </row>
    <row r="27" spans="1:68" ht="225.4" customHeight="1" x14ac:dyDescent="0.25">
      <c r="A27" s="329">
        <v>3</v>
      </c>
      <c r="B27" s="334" t="s">
        <v>207</v>
      </c>
      <c r="C27" s="332" t="s">
        <v>141</v>
      </c>
      <c r="D27" s="332" t="s">
        <v>208</v>
      </c>
      <c r="E27" s="332" t="s">
        <v>209</v>
      </c>
      <c r="F27" s="332" t="s">
        <v>210</v>
      </c>
      <c r="G27" s="333">
        <v>300</v>
      </c>
      <c r="H27" s="324" t="str">
        <f>IF(G27&lt;=0,"",IF(G27&lt;=2,"Muy Baja",IF(G27&lt;=24,"Baja",IF(G27&lt;=500,"Media",IF(G27&lt;=5000,"Alta","Muy Alta")))))</f>
        <v>Media</v>
      </c>
      <c r="I27" s="327">
        <f>IF(H27="","",IF(H27="Muy Baja",0.2,IF(H27="Baja",0.4,IF(H27="Media",0.6,IF(H27="Alta",0.8,IF(H27="Muy Alta",1,))))))</f>
        <v>0.6</v>
      </c>
      <c r="J27" s="327" t="s">
        <v>211</v>
      </c>
      <c r="K27" s="327" t="str">
        <f>IF(J27='Tabla Impacto corrupción '!$B$5,'Tabla Impacto corrupción '!$C$5,IF(J27='Tabla Impacto corrupción '!$B$6,'Tabla Impacto corrupción '!$C$6,IF(J27='Tabla Impacto corrupción '!$B$7,'Tabla Impacto corrupción '!$C$7)))</f>
        <v xml:space="preserve">Entre 12 y 19 CATASTRÓFICO </v>
      </c>
      <c r="L27" s="324" t="str">
        <f>IF(J27='Tabla Impacto corrupción '!$B$5,"Moderado",IF(J27='Tabla Impacto corrupción '!$B$6,"Mayor",IF(J27='Tabla Impacto corrupción '!$B$7,"Catastrófico")))</f>
        <v>Catastrófico</v>
      </c>
      <c r="M27" s="327">
        <f>IF(L27="","",IF(L27="Leve",0.2,IF(L27="Menor",0.4,IF(L27="Moderado",0.6,IF(L27="Mayor",0.8,IF(L27="Catastrófico",1,))))))</f>
        <v>1</v>
      </c>
      <c r="N27" s="328"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Extremo</v>
      </c>
      <c r="O27" s="47">
        <v>1</v>
      </c>
      <c r="P27" s="48" t="s">
        <v>212</v>
      </c>
      <c r="Q27" s="49" t="s">
        <v>213</v>
      </c>
      <c r="R27" s="47" t="str">
        <f t="shared" si="10"/>
        <v>Probabilidad</v>
      </c>
      <c r="S27" s="50" t="s">
        <v>148</v>
      </c>
      <c r="T27" s="50" t="s">
        <v>149</v>
      </c>
      <c r="U27" s="51" t="str">
        <f t="shared" si="1"/>
        <v>40%</v>
      </c>
      <c r="V27" s="50" t="s">
        <v>150</v>
      </c>
      <c r="W27" s="50" t="s">
        <v>172</v>
      </c>
      <c r="X27" s="50" t="s">
        <v>214</v>
      </c>
      <c r="Y27" s="52">
        <f>IFERROR(IF(R27="Probabilidad",(I27-(+I27*U27)),IF(R27="Impacto",I27,"")),"")</f>
        <v>0.36</v>
      </c>
      <c r="Z27" s="53" t="str">
        <f t="shared" si="2"/>
        <v>Baja</v>
      </c>
      <c r="AA27" s="51">
        <f t="shared" si="3"/>
        <v>0.36</v>
      </c>
      <c r="AB27" s="53" t="str">
        <f t="shared" si="4"/>
        <v>Catastrófico</v>
      </c>
      <c r="AC27" s="51">
        <f>IFERROR(IF(R27="Impacto",(M27-(+M27*U27)),IF(R27="Probabilidad",M27,"")),"")</f>
        <v>1</v>
      </c>
      <c r="AD27" s="96" t="str">
        <f t="shared" si="5"/>
        <v>Extremo</v>
      </c>
      <c r="AE27" s="50" t="s">
        <v>153</v>
      </c>
      <c r="AF27" s="49" t="s">
        <v>215</v>
      </c>
      <c r="AG27" s="49" t="s">
        <v>216</v>
      </c>
      <c r="AH27" s="49" t="s">
        <v>217</v>
      </c>
      <c r="AI27" s="58"/>
      <c r="AJ27" s="59"/>
      <c r="AK27" s="47" t="s">
        <v>157</v>
      </c>
      <c r="AL27" s="73" t="s">
        <v>218</v>
      </c>
      <c r="AM27" s="74" t="s">
        <v>219</v>
      </c>
      <c r="AN27" s="72" t="s">
        <v>220</v>
      </c>
      <c r="AO27" s="59" t="s">
        <v>495</v>
      </c>
      <c r="AP27" s="60"/>
      <c r="AQ27" s="62"/>
      <c r="AR27" s="60"/>
      <c r="AS27" s="63"/>
      <c r="AT27" s="64"/>
      <c r="AU27" s="99"/>
      <c r="AV27" s="64"/>
      <c r="AW27" s="66"/>
      <c r="AX27" s="38"/>
      <c r="AY27" s="38"/>
      <c r="AZ27" s="38"/>
      <c r="BA27" s="38"/>
      <c r="BB27" s="38"/>
      <c r="BC27" s="38"/>
      <c r="BD27" s="38"/>
      <c r="BE27" s="38"/>
      <c r="BF27" s="38"/>
      <c r="BG27" s="38"/>
      <c r="BH27" s="38"/>
      <c r="BI27" s="38"/>
      <c r="BJ27" s="38"/>
      <c r="BK27" s="38"/>
      <c r="BL27" s="38"/>
      <c r="BM27" s="38"/>
      <c r="BN27" s="38"/>
      <c r="BO27" s="38"/>
      <c r="BP27" s="38"/>
    </row>
    <row r="28" spans="1:68" ht="99" customHeight="1" x14ac:dyDescent="0.25">
      <c r="A28" s="330"/>
      <c r="B28" s="325"/>
      <c r="C28" s="325"/>
      <c r="D28" s="325"/>
      <c r="E28" s="325"/>
      <c r="F28" s="325"/>
      <c r="G28" s="325"/>
      <c r="H28" s="325"/>
      <c r="I28" s="325"/>
      <c r="J28" s="325"/>
      <c r="K28" s="325"/>
      <c r="L28" s="325"/>
      <c r="M28" s="325"/>
      <c r="N28" s="325"/>
      <c r="O28" s="67">
        <v>2</v>
      </c>
      <c r="P28" s="49" t="s">
        <v>191</v>
      </c>
      <c r="Q28" s="49" t="s">
        <v>192</v>
      </c>
      <c r="R28" s="67" t="str">
        <f t="shared" si="10"/>
        <v>Probabilidad</v>
      </c>
      <c r="S28" s="68" t="s">
        <v>148</v>
      </c>
      <c r="T28" s="68" t="s">
        <v>149</v>
      </c>
      <c r="U28" s="55" t="str">
        <f t="shared" si="1"/>
        <v>40%</v>
      </c>
      <c r="V28" s="68" t="s">
        <v>187</v>
      </c>
      <c r="W28" s="68" t="s">
        <v>151</v>
      </c>
      <c r="X28" s="68" t="s">
        <v>152</v>
      </c>
      <c r="Y28" s="69">
        <f>IFERROR(IF(AND(R27="Probabilidad",R28="Probabilidad"),(AA27-(+AA27*U28)),IF(R28="Probabilidad",(I27-(+I27*U28)),IF(R28="Impacto",AA27,""))),"")</f>
        <v>0.216</v>
      </c>
      <c r="Z28" s="54" t="str">
        <f t="shared" si="2"/>
        <v>Baja</v>
      </c>
      <c r="AA28" s="55">
        <f t="shared" si="3"/>
        <v>0.216</v>
      </c>
      <c r="AB28" s="54" t="str">
        <f t="shared" si="4"/>
        <v>Catastrófico</v>
      </c>
      <c r="AC28" s="55">
        <f>IFERROR(IF(AND(R27="Impacto",R28="Impacto"),(AC27-(+AC27*U28)),IF(R28="Impacto",($M$27-(+$M$27*U28)),IF(R28="Probabilidad",AC27,""))),"")</f>
        <v>1</v>
      </c>
      <c r="AD28" s="56" t="str">
        <f t="shared" si="5"/>
        <v>Extremo</v>
      </c>
      <c r="AE28" s="68" t="s">
        <v>153</v>
      </c>
      <c r="AF28" s="49" t="s">
        <v>221</v>
      </c>
      <c r="AG28" s="111" t="s">
        <v>216</v>
      </c>
      <c r="AH28" s="67" t="s">
        <v>166</v>
      </c>
      <c r="AI28" s="79"/>
      <c r="AJ28" s="72"/>
      <c r="AK28" s="47" t="s">
        <v>157</v>
      </c>
      <c r="AL28" s="73" t="s">
        <v>222</v>
      </c>
      <c r="AM28" s="100"/>
      <c r="AN28" s="72" t="s">
        <v>223</v>
      </c>
      <c r="AO28" s="72" t="s">
        <v>224</v>
      </c>
      <c r="AP28" s="73"/>
      <c r="AQ28" s="101"/>
      <c r="AR28" s="60"/>
      <c r="AS28" s="60"/>
      <c r="AT28" s="113"/>
      <c r="AU28" s="114"/>
      <c r="AV28" s="115"/>
      <c r="AW28" s="85"/>
      <c r="AX28" s="38"/>
      <c r="AY28" s="38"/>
      <c r="AZ28" s="38"/>
      <c r="BA28" s="38"/>
      <c r="BB28" s="38"/>
      <c r="BC28" s="38"/>
      <c r="BD28" s="38"/>
      <c r="BE28" s="38"/>
      <c r="BF28" s="38"/>
      <c r="BG28" s="38"/>
      <c r="BH28" s="38"/>
      <c r="BI28" s="38"/>
      <c r="BJ28" s="38"/>
      <c r="BK28" s="38"/>
      <c r="BL28" s="38"/>
      <c r="BM28" s="38"/>
      <c r="BN28" s="38"/>
      <c r="BO28" s="38"/>
      <c r="BP28" s="38"/>
    </row>
    <row r="29" spans="1:68" ht="225.75" customHeight="1" x14ac:dyDescent="0.25">
      <c r="A29" s="330"/>
      <c r="B29" s="325"/>
      <c r="C29" s="325"/>
      <c r="D29" s="325"/>
      <c r="E29" s="325"/>
      <c r="F29" s="325"/>
      <c r="G29" s="325"/>
      <c r="H29" s="325"/>
      <c r="I29" s="325"/>
      <c r="J29" s="325"/>
      <c r="K29" s="325"/>
      <c r="L29" s="325"/>
      <c r="M29" s="325"/>
      <c r="N29" s="325"/>
      <c r="O29" s="67">
        <v>3</v>
      </c>
      <c r="P29" s="49" t="s">
        <v>225</v>
      </c>
      <c r="Q29" s="49" t="s">
        <v>213</v>
      </c>
      <c r="R29" s="67" t="str">
        <f t="shared" si="10"/>
        <v>Probabilidad</v>
      </c>
      <c r="S29" s="68" t="s">
        <v>148</v>
      </c>
      <c r="T29" s="68" t="s">
        <v>149</v>
      </c>
      <c r="U29" s="55" t="str">
        <f t="shared" si="1"/>
        <v>40%</v>
      </c>
      <c r="V29" s="68" t="s">
        <v>187</v>
      </c>
      <c r="W29" s="68" t="s">
        <v>172</v>
      </c>
      <c r="X29" s="68" t="s">
        <v>152</v>
      </c>
      <c r="Y29" s="69">
        <f t="shared" ref="Y29:Y36" si="11">IFERROR(IF(AND(R28="Probabilidad",R29="Probabilidad"),(AA28-(+AA28*U29)),IF(AND(R28="Impacto",R29="Probabilidad"),(AA27-(+AA27*U29)),IF(R29="Impacto",AA28,""))),"")</f>
        <v>0.12959999999999999</v>
      </c>
      <c r="Z29" s="54" t="str">
        <f t="shared" si="2"/>
        <v>Muy Baja</v>
      </c>
      <c r="AA29" s="55">
        <f t="shared" si="3"/>
        <v>0.12959999999999999</v>
      </c>
      <c r="AB29" s="54" t="str">
        <f t="shared" si="4"/>
        <v>Catastrófico</v>
      </c>
      <c r="AC29" s="55">
        <f t="shared" ref="AC29:AC36" si="12">IFERROR(IF(AND(R28="Impacto",R29="Impacto"),(AC28-(+AC28*U29)),IF(AND(R28="Probabilidad",R29="Impacto"),(AC27-(+AC27*U29)),IF(R29="Probabilidad",AC28,""))),"")</f>
        <v>1</v>
      </c>
      <c r="AD29" s="56" t="str">
        <f t="shared" si="5"/>
        <v>Extremo</v>
      </c>
      <c r="AE29" s="68" t="s">
        <v>153</v>
      </c>
      <c r="AF29" s="104"/>
      <c r="AG29" s="49"/>
      <c r="AH29" s="79"/>
      <c r="AI29" s="79"/>
      <c r="AJ29" s="72"/>
      <c r="AK29" s="67"/>
      <c r="AL29" s="73" t="s">
        <v>226</v>
      </c>
      <c r="AM29" s="80" t="s">
        <v>227</v>
      </c>
      <c r="AN29" s="72" t="s">
        <v>228</v>
      </c>
      <c r="AO29" s="72" t="s">
        <v>496</v>
      </c>
      <c r="AP29" s="73"/>
      <c r="AQ29" s="101"/>
      <c r="AR29" s="60"/>
      <c r="AS29" s="60"/>
      <c r="AT29" s="111"/>
      <c r="AU29" s="116"/>
      <c r="AV29" s="111"/>
      <c r="AW29" s="85"/>
      <c r="AX29" s="38"/>
      <c r="AY29" s="38"/>
      <c r="AZ29" s="38"/>
      <c r="BA29" s="38"/>
      <c r="BB29" s="38"/>
      <c r="BC29" s="38"/>
      <c r="BD29" s="38"/>
      <c r="BE29" s="38"/>
      <c r="BF29" s="38"/>
      <c r="BG29" s="38"/>
      <c r="BH29" s="38"/>
      <c r="BI29" s="38"/>
      <c r="BJ29" s="38"/>
      <c r="BK29" s="38"/>
      <c r="BL29" s="38"/>
      <c r="BM29" s="38"/>
      <c r="BN29" s="38"/>
      <c r="BO29" s="38"/>
      <c r="BP29" s="38"/>
    </row>
    <row r="30" spans="1:68" ht="39" customHeight="1" x14ac:dyDescent="0.25">
      <c r="A30" s="330"/>
      <c r="B30" s="325"/>
      <c r="C30" s="325"/>
      <c r="D30" s="325"/>
      <c r="E30" s="325"/>
      <c r="F30" s="325"/>
      <c r="G30" s="325"/>
      <c r="H30" s="325"/>
      <c r="I30" s="325"/>
      <c r="J30" s="325"/>
      <c r="K30" s="325"/>
      <c r="L30" s="325"/>
      <c r="M30" s="325"/>
      <c r="N30" s="325"/>
      <c r="O30" s="67">
        <v>4</v>
      </c>
      <c r="P30" s="49"/>
      <c r="Q30" s="49"/>
      <c r="R30" s="67" t="str">
        <f t="shared" si="10"/>
        <v/>
      </c>
      <c r="S30" s="68"/>
      <c r="T30" s="68"/>
      <c r="U30" s="55" t="str">
        <f t="shared" si="1"/>
        <v/>
      </c>
      <c r="V30" s="68"/>
      <c r="W30" s="68"/>
      <c r="X30" s="68"/>
      <c r="Y30" s="69" t="str">
        <f t="shared" si="11"/>
        <v/>
      </c>
      <c r="Z30" s="54" t="str">
        <f t="shared" si="2"/>
        <v/>
      </c>
      <c r="AA30" s="55" t="str">
        <f t="shared" si="3"/>
        <v/>
      </c>
      <c r="AB30" s="54" t="str">
        <f t="shared" si="4"/>
        <v/>
      </c>
      <c r="AC30" s="55" t="str">
        <f t="shared" si="12"/>
        <v/>
      </c>
      <c r="AD30" s="56" t="str">
        <f t="shared" si="5"/>
        <v/>
      </c>
      <c r="AE30" s="68"/>
      <c r="AF30" s="68"/>
      <c r="AG30" s="49"/>
      <c r="AH30" s="79"/>
      <c r="AI30" s="79"/>
      <c r="AJ30" s="72"/>
      <c r="AK30" s="67"/>
      <c r="AL30" s="81"/>
      <c r="AM30" s="81"/>
      <c r="AN30" s="82"/>
      <c r="AO30" s="82"/>
      <c r="AP30" s="82"/>
      <c r="AQ30" s="82"/>
      <c r="AR30" s="82"/>
      <c r="AS30" s="82"/>
      <c r="AT30" s="81"/>
      <c r="AU30" s="81"/>
      <c r="AV30" s="81"/>
      <c r="AW30" s="85"/>
      <c r="AX30" s="38"/>
      <c r="AY30" s="38"/>
      <c r="AZ30" s="38"/>
      <c r="BA30" s="38"/>
      <c r="BB30" s="38"/>
      <c r="BC30" s="38"/>
      <c r="BD30" s="38"/>
      <c r="BE30" s="38"/>
      <c r="BF30" s="38"/>
      <c r="BG30" s="38"/>
      <c r="BH30" s="38"/>
      <c r="BI30" s="38"/>
      <c r="BJ30" s="38"/>
      <c r="BK30" s="38"/>
      <c r="BL30" s="38"/>
      <c r="BM30" s="38"/>
      <c r="BN30" s="38"/>
      <c r="BO30" s="38"/>
      <c r="BP30" s="38"/>
    </row>
    <row r="31" spans="1:68" ht="39" customHeight="1" x14ac:dyDescent="0.25">
      <c r="A31" s="330"/>
      <c r="B31" s="325"/>
      <c r="C31" s="325"/>
      <c r="D31" s="325"/>
      <c r="E31" s="325"/>
      <c r="F31" s="325"/>
      <c r="G31" s="325"/>
      <c r="H31" s="325"/>
      <c r="I31" s="325"/>
      <c r="J31" s="325"/>
      <c r="K31" s="325"/>
      <c r="L31" s="325"/>
      <c r="M31" s="325"/>
      <c r="N31" s="325"/>
      <c r="O31" s="67">
        <v>5</v>
      </c>
      <c r="P31" s="49"/>
      <c r="Q31" s="49"/>
      <c r="R31" s="67" t="str">
        <f t="shared" si="10"/>
        <v/>
      </c>
      <c r="S31" s="68"/>
      <c r="T31" s="68"/>
      <c r="U31" s="55" t="str">
        <f t="shared" si="1"/>
        <v/>
      </c>
      <c r="V31" s="68"/>
      <c r="W31" s="68"/>
      <c r="X31" s="68"/>
      <c r="Y31" s="69" t="str">
        <f t="shared" si="11"/>
        <v/>
      </c>
      <c r="Z31" s="54" t="str">
        <f t="shared" si="2"/>
        <v/>
      </c>
      <c r="AA31" s="55" t="str">
        <f t="shared" si="3"/>
        <v/>
      </c>
      <c r="AB31" s="54" t="str">
        <f t="shared" si="4"/>
        <v/>
      </c>
      <c r="AC31" s="55" t="str">
        <f t="shared" si="12"/>
        <v/>
      </c>
      <c r="AD31" s="56" t="str">
        <f t="shared" si="5"/>
        <v/>
      </c>
      <c r="AE31" s="68"/>
      <c r="AF31" s="68"/>
      <c r="AG31" s="49"/>
      <c r="AH31" s="79"/>
      <c r="AI31" s="79"/>
      <c r="AJ31" s="72"/>
      <c r="AK31" s="67"/>
      <c r="AL31" s="81"/>
      <c r="AM31" s="81"/>
      <c r="AN31" s="82"/>
      <c r="AO31" s="82"/>
      <c r="AP31" s="82"/>
      <c r="AQ31" s="82"/>
      <c r="AR31" s="82"/>
      <c r="AS31" s="82"/>
      <c r="AT31" s="81"/>
      <c r="AU31" s="81"/>
      <c r="AV31" s="81"/>
      <c r="AW31" s="85"/>
      <c r="AX31" s="38"/>
      <c r="AY31" s="38"/>
      <c r="AZ31" s="38"/>
      <c r="BA31" s="38"/>
      <c r="BB31" s="38"/>
      <c r="BC31" s="38"/>
      <c r="BD31" s="38"/>
      <c r="BE31" s="38"/>
      <c r="BF31" s="38"/>
      <c r="BG31" s="38"/>
      <c r="BH31" s="38"/>
      <c r="BI31" s="38"/>
      <c r="BJ31" s="38"/>
      <c r="BK31" s="38"/>
      <c r="BL31" s="38"/>
      <c r="BM31" s="38"/>
      <c r="BN31" s="38"/>
      <c r="BO31" s="38"/>
      <c r="BP31" s="38"/>
    </row>
    <row r="32" spans="1:68" ht="39" customHeight="1" x14ac:dyDescent="0.25">
      <c r="A32" s="330"/>
      <c r="B32" s="325"/>
      <c r="C32" s="325"/>
      <c r="D32" s="325"/>
      <c r="E32" s="325"/>
      <c r="F32" s="325"/>
      <c r="G32" s="325"/>
      <c r="H32" s="325"/>
      <c r="I32" s="325"/>
      <c r="J32" s="325"/>
      <c r="K32" s="325"/>
      <c r="L32" s="325"/>
      <c r="M32" s="325"/>
      <c r="N32" s="325"/>
      <c r="O32" s="67">
        <v>6</v>
      </c>
      <c r="P32" s="49"/>
      <c r="Q32" s="49"/>
      <c r="R32" s="67" t="str">
        <f t="shared" si="10"/>
        <v/>
      </c>
      <c r="S32" s="68"/>
      <c r="T32" s="68"/>
      <c r="U32" s="55" t="str">
        <f t="shared" si="1"/>
        <v/>
      </c>
      <c r="V32" s="68"/>
      <c r="W32" s="68"/>
      <c r="X32" s="68"/>
      <c r="Y32" s="69" t="str">
        <f t="shared" si="11"/>
        <v/>
      </c>
      <c r="Z32" s="54" t="str">
        <f t="shared" si="2"/>
        <v/>
      </c>
      <c r="AA32" s="55" t="str">
        <f t="shared" si="3"/>
        <v/>
      </c>
      <c r="AB32" s="54" t="str">
        <f t="shared" si="4"/>
        <v/>
      </c>
      <c r="AC32" s="55" t="str">
        <f t="shared" si="12"/>
        <v/>
      </c>
      <c r="AD32" s="56" t="str">
        <f t="shared" si="5"/>
        <v/>
      </c>
      <c r="AE32" s="68"/>
      <c r="AF32" s="68"/>
      <c r="AG32" s="49"/>
      <c r="AH32" s="79"/>
      <c r="AI32" s="79"/>
      <c r="AJ32" s="72"/>
      <c r="AK32" s="67"/>
      <c r="AL32" s="81"/>
      <c r="AM32" s="81"/>
      <c r="AN32" s="82"/>
      <c r="AO32" s="82"/>
      <c r="AP32" s="82"/>
      <c r="AQ32" s="82"/>
      <c r="AR32" s="82"/>
      <c r="AS32" s="82"/>
      <c r="AT32" s="81"/>
      <c r="AU32" s="81"/>
      <c r="AV32" s="81"/>
      <c r="AW32" s="85"/>
      <c r="AX32" s="38"/>
      <c r="AY32" s="38"/>
      <c r="AZ32" s="38"/>
      <c r="BA32" s="38"/>
      <c r="BB32" s="38"/>
      <c r="BC32" s="38"/>
      <c r="BD32" s="38"/>
      <c r="BE32" s="38"/>
      <c r="BF32" s="38"/>
      <c r="BG32" s="38"/>
      <c r="BH32" s="38"/>
      <c r="BI32" s="38"/>
      <c r="BJ32" s="38"/>
      <c r="BK32" s="38"/>
      <c r="BL32" s="38"/>
      <c r="BM32" s="38"/>
      <c r="BN32" s="38"/>
      <c r="BO32" s="38"/>
      <c r="BP32" s="38"/>
    </row>
    <row r="33" spans="1:68" ht="39" customHeight="1" x14ac:dyDescent="0.25">
      <c r="A33" s="330"/>
      <c r="B33" s="325"/>
      <c r="C33" s="325"/>
      <c r="D33" s="325"/>
      <c r="E33" s="325"/>
      <c r="F33" s="325"/>
      <c r="G33" s="325"/>
      <c r="H33" s="325"/>
      <c r="I33" s="325"/>
      <c r="J33" s="325"/>
      <c r="K33" s="325"/>
      <c r="L33" s="325"/>
      <c r="M33" s="325"/>
      <c r="N33" s="325"/>
      <c r="O33" s="67">
        <v>7</v>
      </c>
      <c r="P33" s="49"/>
      <c r="Q33" s="49"/>
      <c r="R33" s="67" t="str">
        <f t="shared" si="10"/>
        <v/>
      </c>
      <c r="S33" s="68"/>
      <c r="T33" s="68"/>
      <c r="U33" s="55" t="str">
        <f t="shared" si="1"/>
        <v/>
      </c>
      <c r="V33" s="68"/>
      <c r="W33" s="68"/>
      <c r="X33" s="68"/>
      <c r="Y33" s="69" t="str">
        <f t="shared" si="11"/>
        <v/>
      </c>
      <c r="Z33" s="54" t="str">
        <f t="shared" si="2"/>
        <v/>
      </c>
      <c r="AA33" s="55" t="str">
        <f t="shared" si="3"/>
        <v/>
      </c>
      <c r="AB33" s="54" t="str">
        <f t="shared" si="4"/>
        <v/>
      </c>
      <c r="AC33" s="55" t="str">
        <f t="shared" si="12"/>
        <v/>
      </c>
      <c r="AD33" s="56" t="str">
        <f t="shared" si="5"/>
        <v/>
      </c>
      <c r="AE33" s="68"/>
      <c r="AF33" s="68"/>
      <c r="AG33" s="49"/>
      <c r="AH33" s="79"/>
      <c r="AI33" s="79"/>
      <c r="AJ33" s="72"/>
      <c r="AK33" s="67"/>
      <c r="AL33" s="81"/>
      <c r="AM33" s="81"/>
      <c r="AN33" s="82"/>
      <c r="AO33" s="82"/>
      <c r="AP33" s="82"/>
      <c r="AQ33" s="82"/>
      <c r="AR33" s="82"/>
      <c r="AS33" s="82"/>
      <c r="AT33" s="81"/>
      <c r="AU33" s="81"/>
      <c r="AV33" s="81"/>
      <c r="AW33" s="85"/>
      <c r="AX33" s="38"/>
      <c r="AY33" s="38"/>
      <c r="AZ33" s="38"/>
      <c r="BA33" s="38"/>
      <c r="BB33" s="38"/>
      <c r="BC33" s="38"/>
      <c r="BD33" s="38"/>
      <c r="BE33" s="38"/>
      <c r="BF33" s="38"/>
      <c r="BG33" s="38"/>
      <c r="BH33" s="38"/>
      <c r="BI33" s="38"/>
      <c r="BJ33" s="38"/>
      <c r="BK33" s="38"/>
      <c r="BL33" s="38"/>
      <c r="BM33" s="38"/>
      <c r="BN33" s="38"/>
      <c r="BO33" s="38"/>
      <c r="BP33" s="38"/>
    </row>
    <row r="34" spans="1:68" ht="39" customHeight="1" x14ac:dyDescent="0.25">
      <c r="A34" s="330"/>
      <c r="B34" s="325"/>
      <c r="C34" s="325"/>
      <c r="D34" s="325"/>
      <c r="E34" s="325"/>
      <c r="F34" s="325"/>
      <c r="G34" s="325"/>
      <c r="H34" s="325"/>
      <c r="I34" s="325"/>
      <c r="J34" s="325"/>
      <c r="K34" s="325"/>
      <c r="L34" s="325"/>
      <c r="M34" s="325"/>
      <c r="N34" s="325"/>
      <c r="O34" s="67">
        <v>8</v>
      </c>
      <c r="P34" s="49"/>
      <c r="Q34" s="49"/>
      <c r="R34" s="67" t="str">
        <f t="shared" si="10"/>
        <v/>
      </c>
      <c r="S34" s="68"/>
      <c r="T34" s="68"/>
      <c r="U34" s="55" t="str">
        <f t="shared" si="1"/>
        <v/>
      </c>
      <c r="V34" s="68"/>
      <c r="W34" s="68"/>
      <c r="X34" s="68"/>
      <c r="Y34" s="69" t="str">
        <f t="shared" si="11"/>
        <v/>
      </c>
      <c r="Z34" s="54" t="str">
        <f t="shared" si="2"/>
        <v/>
      </c>
      <c r="AA34" s="55" t="str">
        <f t="shared" si="3"/>
        <v/>
      </c>
      <c r="AB34" s="54" t="str">
        <f t="shared" si="4"/>
        <v/>
      </c>
      <c r="AC34" s="55" t="str">
        <f t="shared" si="12"/>
        <v/>
      </c>
      <c r="AD34" s="56" t="str">
        <f t="shared" si="5"/>
        <v/>
      </c>
      <c r="AE34" s="68"/>
      <c r="AF34" s="68"/>
      <c r="AG34" s="49"/>
      <c r="AH34" s="79"/>
      <c r="AI34" s="79"/>
      <c r="AJ34" s="72"/>
      <c r="AK34" s="67"/>
      <c r="AL34" s="81"/>
      <c r="AM34" s="81"/>
      <c r="AN34" s="82"/>
      <c r="AO34" s="82"/>
      <c r="AP34" s="82"/>
      <c r="AQ34" s="82"/>
      <c r="AR34" s="82"/>
      <c r="AS34" s="82"/>
      <c r="AT34" s="81"/>
      <c r="AU34" s="81"/>
      <c r="AV34" s="81"/>
      <c r="AW34" s="85"/>
      <c r="AX34" s="38"/>
      <c r="AY34" s="38"/>
      <c r="AZ34" s="38"/>
      <c r="BA34" s="38"/>
      <c r="BB34" s="38"/>
      <c r="BC34" s="38"/>
      <c r="BD34" s="38"/>
      <c r="BE34" s="38"/>
      <c r="BF34" s="38"/>
      <c r="BG34" s="38"/>
      <c r="BH34" s="38"/>
      <c r="BI34" s="38"/>
      <c r="BJ34" s="38"/>
      <c r="BK34" s="38"/>
      <c r="BL34" s="38"/>
      <c r="BM34" s="38"/>
      <c r="BN34" s="38"/>
      <c r="BO34" s="38"/>
      <c r="BP34" s="38"/>
    </row>
    <row r="35" spans="1:68" ht="39" customHeight="1" x14ac:dyDescent="0.25">
      <c r="A35" s="330"/>
      <c r="B35" s="325"/>
      <c r="C35" s="325"/>
      <c r="D35" s="325"/>
      <c r="E35" s="325"/>
      <c r="F35" s="325"/>
      <c r="G35" s="325"/>
      <c r="H35" s="325"/>
      <c r="I35" s="325"/>
      <c r="J35" s="325"/>
      <c r="K35" s="325"/>
      <c r="L35" s="325"/>
      <c r="M35" s="325"/>
      <c r="N35" s="325"/>
      <c r="O35" s="67">
        <v>9</v>
      </c>
      <c r="P35" s="49"/>
      <c r="Q35" s="49"/>
      <c r="R35" s="117" t="str">
        <f t="shared" si="10"/>
        <v/>
      </c>
      <c r="S35" s="68"/>
      <c r="T35" s="68"/>
      <c r="U35" s="55" t="str">
        <f t="shared" si="1"/>
        <v/>
      </c>
      <c r="V35" s="68"/>
      <c r="W35" s="68"/>
      <c r="X35" s="68"/>
      <c r="Y35" s="69" t="str">
        <f t="shared" si="11"/>
        <v/>
      </c>
      <c r="Z35" s="54" t="str">
        <f t="shared" si="2"/>
        <v/>
      </c>
      <c r="AA35" s="55" t="str">
        <f t="shared" si="3"/>
        <v/>
      </c>
      <c r="AB35" s="54" t="str">
        <f t="shared" si="4"/>
        <v/>
      </c>
      <c r="AC35" s="55" t="str">
        <f t="shared" si="12"/>
        <v/>
      </c>
      <c r="AD35" s="56" t="str">
        <f t="shared" si="5"/>
        <v/>
      </c>
      <c r="AE35" s="68"/>
      <c r="AF35" s="68"/>
      <c r="AG35" s="49"/>
      <c r="AH35" s="79"/>
      <c r="AI35" s="79"/>
      <c r="AJ35" s="72"/>
      <c r="AK35" s="67"/>
      <c r="AL35" s="81"/>
      <c r="AM35" s="81"/>
      <c r="AN35" s="82"/>
      <c r="AO35" s="82"/>
      <c r="AP35" s="82"/>
      <c r="AQ35" s="82"/>
      <c r="AR35" s="82"/>
      <c r="AS35" s="82"/>
      <c r="AT35" s="81"/>
      <c r="AU35" s="81"/>
      <c r="AV35" s="81"/>
      <c r="AW35" s="85"/>
      <c r="AX35" s="38"/>
      <c r="AY35" s="38"/>
      <c r="AZ35" s="38"/>
      <c r="BA35" s="38"/>
      <c r="BB35" s="38"/>
      <c r="BC35" s="38"/>
      <c r="BD35" s="38"/>
      <c r="BE35" s="38"/>
      <c r="BF35" s="38"/>
      <c r="BG35" s="38"/>
      <c r="BH35" s="38"/>
      <c r="BI35" s="38"/>
      <c r="BJ35" s="38"/>
      <c r="BK35" s="38"/>
      <c r="BL35" s="38"/>
      <c r="BM35" s="38"/>
      <c r="BN35" s="38"/>
      <c r="BO35" s="38"/>
      <c r="BP35" s="38"/>
    </row>
    <row r="36" spans="1:68" ht="39" customHeight="1" x14ac:dyDescent="0.25">
      <c r="A36" s="331"/>
      <c r="B36" s="326"/>
      <c r="C36" s="326"/>
      <c r="D36" s="326"/>
      <c r="E36" s="326"/>
      <c r="F36" s="326"/>
      <c r="G36" s="326"/>
      <c r="H36" s="326"/>
      <c r="I36" s="326"/>
      <c r="J36" s="326"/>
      <c r="K36" s="326"/>
      <c r="L36" s="326"/>
      <c r="M36" s="326"/>
      <c r="N36" s="326"/>
      <c r="O36" s="87">
        <v>10</v>
      </c>
      <c r="P36" s="88"/>
      <c r="Q36" s="88"/>
      <c r="R36" s="118" t="str">
        <f t="shared" si="10"/>
        <v/>
      </c>
      <c r="S36" s="89"/>
      <c r="T36" s="89"/>
      <c r="U36" s="55" t="str">
        <f t="shared" si="1"/>
        <v/>
      </c>
      <c r="V36" s="89"/>
      <c r="W36" s="89"/>
      <c r="X36" s="89"/>
      <c r="Y36" s="69" t="str">
        <f t="shared" si="11"/>
        <v/>
      </c>
      <c r="Z36" s="54" t="str">
        <f t="shared" si="2"/>
        <v/>
      </c>
      <c r="AA36" s="55" t="str">
        <f t="shared" si="3"/>
        <v/>
      </c>
      <c r="AB36" s="54" t="str">
        <f t="shared" si="4"/>
        <v/>
      </c>
      <c r="AC36" s="55" t="str">
        <f t="shared" si="12"/>
        <v/>
      </c>
      <c r="AD36" s="56" t="str">
        <f t="shared" si="5"/>
        <v/>
      </c>
      <c r="AE36" s="89"/>
      <c r="AF36" s="89"/>
      <c r="AG36" s="88"/>
      <c r="AH36" s="90"/>
      <c r="AI36" s="90"/>
      <c r="AJ36" s="91"/>
      <c r="AK36" s="87"/>
      <c r="AL36" s="92"/>
      <c r="AM36" s="92"/>
      <c r="AN36" s="93"/>
      <c r="AO36" s="93"/>
      <c r="AP36" s="83"/>
      <c r="AQ36" s="93"/>
      <c r="AR36" s="93"/>
      <c r="AS36" s="93"/>
      <c r="AT36" s="92"/>
      <c r="AU36" s="92"/>
      <c r="AV36" s="92"/>
      <c r="AW36" s="95"/>
      <c r="AX36" s="38"/>
      <c r="AY36" s="38"/>
      <c r="AZ36" s="38"/>
      <c r="BA36" s="38"/>
      <c r="BB36" s="38"/>
      <c r="BC36" s="38"/>
      <c r="BD36" s="38"/>
      <c r="BE36" s="38"/>
      <c r="BF36" s="38"/>
      <c r="BG36" s="38"/>
      <c r="BH36" s="38"/>
      <c r="BI36" s="38"/>
      <c r="BJ36" s="38"/>
      <c r="BK36" s="38"/>
      <c r="BL36" s="38"/>
      <c r="BM36" s="38"/>
      <c r="BN36" s="38"/>
      <c r="BO36" s="38"/>
      <c r="BP36" s="38"/>
    </row>
    <row r="37" spans="1:68" ht="235.5" customHeight="1" x14ac:dyDescent="0.25">
      <c r="A37" s="329">
        <v>4</v>
      </c>
      <c r="B37" s="332" t="s">
        <v>229</v>
      </c>
      <c r="C37" s="332" t="s">
        <v>230</v>
      </c>
      <c r="D37" s="332" t="s">
        <v>231</v>
      </c>
      <c r="E37" s="332" t="s">
        <v>232</v>
      </c>
      <c r="F37" s="332" t="s">
        <v>233</v>
      </c>
      <c r="G37" s="333">
        <v>300</v>
      </c>
      <c r="H37" s="324" t="str">
        <f>IF(G37&lt;=0,"",IF(G37&lt;=2,"Muy Baja",IF(G37&lt;=24,"Baja",IF(G37&lt;=500,"Media",IF(G37&lt;=5000,"Alta","Muy Alta")))))</f>
        <v>Media</v>
      </c>
      <c r="I37" s="327">
        <f>IF(H37="","",IF(H37="Muy Baja",0.2,IF(H37="Baja",0.4,IF(H37="Media",0.6,IF(H37="Alta",0.8,IF(H37="Muy Alta",1,))))))</f>
        <v>0.6</v>
      </c>
      <c r="J37" s="327" t="s">
        <v>184</v>
      </c>
      <c r="K37" s="327" t="str">
        <f>IF(J37='Tabla Impacto corrupción '!$B$5,'Tabla Impacto corrupción '!$C$5,IF(J37='Tabla Impacto corrupción '!$B$6,'Tabla Impacto corrupción '!$C$6,IF(J37='Tabla Impacto corrupción '!$B$7,'Tabla Impacto corrupción '!$C$7)))</f>
        <v>Entre 6 y 11 es MAYOR</v>
      </c>
      <c r="L37" s="324" t="str">
        <f>IF(J37='Tabla Impacto corrupción '!$B$5,"Moderado",IF(J37='Tabla Impacto corrupción '!$B$6,"Mayor",IF(J37='Tabla Impacto corrupción '!$B$7,"Catastrófico")))</f>
        <v>Mayor</v>
      </c>
      <c r="M37" s="327">
        <f>IF(L37="","",IF(L37="Leve",0.2,IF(L37="Menor",0.4,IF(L37="Moderado",0.6,IF(L37="Mayor",0.8,IF(L37="Catastrófico",1,))))))</f>
        <v>0.8</v>
      </c>
      <c r="N37" s="328"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Alto</v>
      </c>
      <c r="O37" s="47">
        <v>1</v>
      </c>
      <c r="P37" s="48" t="s">
        <v>234</v>
      </c>
      <c r="Q37" s="49" t="s">
        <v>235</v>
      </c>
      <c r="R37" s="119" t="str">
        <f t="shared" si="10"/>
        <v>Probabilidad</v>
      </c>
      <c r="S37" s="68" t="s">
        <v>148</v>
      </c>
      <c r="T37" s="68" t="s">
        <v>236</v>
      </c>
      <c r="U37" s="51" t="str">
        <f t="shared" si="1"/>
        <v>50%</v>
      </c>
      <c r="V37" s="50" t="s">
        <v>187</v>
      </c>
      <c r="W37" s="50" t="s">
        <v>151</v>
      </c>
      <c r="X37" s="50" t="s">
        <v>152</v>
      </c>
      <c r="Y37" s="52">
        <f>IFERROR(IF(R37="Probabilidad",(I37-(+I37*U37)),IF(R37="Impacto",I37,"")),"")</f>
        <v>0.3</v>
      </c>
      <c r="Z37" s="53" t="str">
        <f t="shared" si="2"/>
        <v>Baja</v>
      </c>
      <c r="AA37" s="51">
        <f t="shared" si="3"/>
        <v>0.3</v>
      </c>
      <c r="AB37" s="53" t="str">
        <f t="shared" si="4"/>
        <v>Mayor</v>
      </c>
      <c r="AC37" s="51">
        <f>IFERROR(IF(R37="Impacto",(M37-(+M37*U37)),IF(R37="Probabilidad",M37,"")),"")</f>
        <v>0.8</v>
      </c>
      <c r="AD37" s="96" t="str">
        <f t="shared" si="5"/>
        <v>Alto</v>
      </c>
      <c r="AE37" s="50" t="s">
        <v>153</v>
      </c>
      <c r="AF37" s="49" t="s">
        <v>237</v>
      </c>
      <c r="AG37" s="49" t="s">
        <v>238</v>
      </c>
      <c r="AH37" s="47" t="s">
        <v>239</v>
      </c>
      <c r="AI37" s="58"/>
      <c r="AJ37" s="59"/>
      <c r="AK37" s="47" t="s">
        <v>157</v>
      </c>
      <c r="AL37" s="73" t="s">
        <v>240</v>
      </c>
      <c r="AM37" s="97" t="s">
        <v>241</v>
      </c>
      <c r="AN37" s="72" t="s">
        <v>242</v>
      </c>
      <c r="AO37" s="274" t="s">
        <v>497</v>
      </c>
      <c r="AP37" s="60"/>
      <c r="AQ37" s="62"/>
      <c r="AR37" s="60"/>
      <c r="AS37" s="60"/>
      <c r="AT37" s="120"/>
      <c r="AU37" s="121"/>
      <c r="AV37" s="111"/>
      <c r="AW37" s="122"/>
      <c r="AX37" s="38"/>
      <c r="AY37" s="38"/>
      <c r="AZ37" s="38"/>
      <c r="BA37" s="38"/>
      <c r="BB37" s="38"/>
      <c r="BC37" s="38"/>
      <c r="BD37" s="38"/>
      <c r="BE37" s="38"/>
      <c r="BF37" s="38"/>
      <c r="BG37" s="38"/>
      <c r="BH37" s="38"/>
      <c r="BI37" s="38"/>
      <c r="BJ37" s="38"/>
      <c r="BK37" s="38"/>
      <c r="BL37" s="38"/>
      <c r="BM37" s="38"/>
      <c r="BN37" s="38"/>
      <c r="BO37" s="38"/>
      <c r="BP37" s="38"/>
    </row>
    <row r="38" spans="1:68" ht="234.75" customHeight="1" x14ac:dyDescent="0.25">
      <c r="A38" s="330"/>
      <c r="B38" s="325"/>
      <c r="C38" s="325"/>
      <c r="D38" s="325"/>
      <c r="E38" s="325"/>
      <c r="F38" s="325"/>
      <c r="G38" s="325"/>
      <c r="H38" s="325"/>
      <c r="I38" s="325"/>
      <c r="J38" s="325"/>
      <c r="K38" s="325"/>
      <c r="L38" s="325"/>
      <c r="M38" s="325"/>
      <c r="N38" s="325"/>
      <c r="O38" s="123">
        <v>2</v>
      </c>
      <c r="P38" s="49" t="s">
        <v>243</v>
      </c>
      <c r="Q38" s="49" t="s">
        <v>244</v>
      </c>
      <c r="R38" s="119" t="str">
        <f t="shared" si="10"/>
        <v>Probabilidad</v>
      </c>
      <c r="S38" s="68" t="s">
        <v>148</v>
      </c>
      <c r="T38" s="68" t="s">
        <v>236</v>
      </c>
      <c r="U38" s="55" t="str">
        <f t="shared" si="1"/>
        <v>50%</v>
      </c>
      <c r="V38" s="68" t="s">
        <v>187</v>
      </c>
      <c r="W38" s="68" t="s">
        <v>151</v>
      </c>
      <c r="X38" s="68" t="s">
        <v>152</v>
      </c>
      <c r="Y38" s="69">
        <f>IFERROR(IF(AND(R37="Probabilidad",R38="Probabilidad"),(AA37-(+AA37*U38)),IF(R38="Probabilidad",(I37-(+I37*U38)),IF(R38="Impacto",AA37,""))),"")</f>
        <v>0.15</v>
      </c>
      <c r="Z38" s="54" t="str">
        <f t="shared" si="2"/>
        <v>Muy Baja</v>
      </c>
      <c r="AA38" s="55">
        <f t="shared" si="3"/>
        <v>0.15</v>
      </c>
      <c r="AB38" s="54" t="str">
        <f t="shared" si="4"/>
        <v>Mayor</v>
      </c>
      <c r="AC38" s="55">
        <f>IFERROR(IF(AND(R37="Impacto",R38="Impacto"),(AC37-(+AC37*U38)),IF(R38="Impacto",($M$37-(+$M$37*U38)),IF(R38="Probabilidad",AC37,""))),"")</f>
        <v>0.8</v>
      </c>
      <c r="AD38" s="56" t="str">
        <f t="shared" si="5"/>
        <v>Alto</v>
      </c>
      <c r="AE38" s="68" t="s">
        <v>153</v>
      </c>
      <c r="AF38" s="49" t="s">
        <v>245</v>
      </c>
      <c r="AG38" s="49" t="s">
        <v>238</v>
      </c>
      <c r="AH38" s="79" t="s">
        <v>194</v>
      </c>
      <c r="AI38" s="83"/>
      <c r="AJ38" s="72"/>
      <c r="AK38" s="47" t="s">
        <v>157</v>
      </c>
      <c r="AL38" s="73" t="s">
        <v>246</v>
      </c>
      <c r="AM38" s="124" t="s">
        <v>247</v>
      </c>
      <c r="AN38" s="72" t="s">
        <v>248</v>
      </c>
      <c r="AO38" s="72" t="s">
        <v>249</v>
      </c>
      <c r="AP38" s="75"/>
      <c r="AQ38" s="76"/>
      <c r="AR38" s="75"/>
      <c r="AS38" s="75"/>
      <c r="AT38" s="111"/>
      <c r="AU38" s="100"/>
      <c r="AV38" s="111"/>
      <c r="AW38" s="85"/>
      <c r="AX38" s="38"/>
      <c r="AY38" s="38"/>
      <c r="AZ38" s="38"/>
      <c r="BA38" s="38"/>
      <c r="BB38" s="38"/>
      <c r="BC38" s="38"/>
      <c r="BD38" s="38"/>
      <c r="BE38" s="38"/>
      <c r="BF38" s="38"/>
      <c r="BG38" s="38"/>
      <c r="BH38" s="38"/>
      <c r="BI38" s="38"/>
      <c r="BJ38" s="38"/>
      <c r="BK38" s="38"/>
      <c r="BL38" s="38"/>
      <c r="BM38" s="38"/>
      <c r="BN38" s="38"/>
      <c r="BO38" s="38"/>
      <c r="BP38" s="38"/>
    </row>
    <row r="39" spans="1:68" ht="97.5" customHeight="1" x14ac:dyDescent="0.25">
      <c r="A39" s="330"/>
      <c r="B39" s="325"/>
      <c r="C39" s="325"/>
      <c r="D39" s="325"/>
      <c r="E39" s="325"/>
      <c r="F39" s="325"/>
      <c r="G39" s="325"/>
      <c r="H39" s="325"/>
      <c r="I39" s="325"/>
      <c r="J39" s="325"/>
      <c r="K39" s="325"/>
      <c r="L39" s="325"/>
      <c r="M39" s="325"/>
      <c r="N39" s="325"/>
      <c r="O39" s="67">
        <v>3</v>
      </c>
      <c r="P39" s="49" t="s">
        <v>250</v>
      </c>
      <c r="Q39" s="49" t="s">
        <v>235</v>
      </c>
      <c r="R39" s="119" t="str">
        <f t="shared" si="10"/>
        <v>Probabilidad</v>
      </c>
      <c r="S39" s="68" t="s">
        <v>148</v>
      </c>
      <c r="T39" s="68" t="s">
        <v>236</v>
      </c>
      <c r="U39" s="55" t="str">
        <f t="shared" si="1"/>
        <v>50%</v>
      </c>
      <c r="V39" s="68" t="s">
        <v>187</v>
      </c>
      <c r="W39" s="68" t="s">
        <v>172</v>
      </c>
      <c r="X39" s="68" t="s">
        <v>152</v>
      </c>
      <c r="Y39" s="69">
        <f t="shared" ref="Y39:Y46" si="13">IFERROR(IF(AND(R38="Probabilidad",R39="Probabilidad"),(AA38-(+AA38*U39)),IF(AND(R38="Impacto",R39="Probabilidad"),(AA37-(+AA37*U39)),IF(R39="Impacto",AA38,""))),"")</f>
        <v>7.4999999999999997E-2</v>
      </c>
      <c r="Z39" s="54" t="str">
        <f t="shared" si="2"/>
        <v>Muy Baja</v>
      </c>
      <c r="AA39" s="55">
        <f t="shared" si="3"/>
        <v>7.4999999999999997E-2</v>
      </c>
      <c r="AB39" s="54" t="str">
        <f t="shared" si="4"/>
        <v>Mayor</v>
      </c>
      <c r="AC39" s="55">
        <f t="shared" ref="AC39:AC46" si="14">IFERROR(IF(AND(R38="Impacto",R39="Impacto"),(AC38-(+AC38*U39)),IF(AND(R38="Probabilidad",R39="Impacto"),(AC37-(+AC37*U39)),IF(R39="Probabilidad",AC38,""))),"")</f>
        <v>0.8</v>
      </c>
      <c r="AD39" s="56" t="str">
        <f t="shared" si="5"/>
        <v>Alto</v>
      </c>
      <c r="AE39" s="68" t="s">
        <v>153</v>
      </c>
      <c r="AF39" s="49" t="s">
        <v>251</v>
      </c>
      <c r="AG39" s="49" t="s">
        <v>238</v>
      </c>
      <c r="AH39" s="67" t="s">
        <v>252</v>
      </c>
      <c r="AI39" s="79"/>
      <c r="AJ39" s="72"/>
      <c r="AK39" s="47" t="s">
        <v>157</v>
      </c>
      <c r="AL39" s="125" t="s">
        <v>253</v>
      </c>
      <c r="AM39" s="126" t="s">
        <v>254</v>
      </c>
      <c r="AN39" s="72" t="s">
        <v>255</v>
      </c>
      <c r="AO39" s="72" t="s">
        <v>498</v>
      </c>
      <c r="AP39" s="75"/>
      <c r="AQ39" s="76"/>
      <c r="AR39" s="75"/>
      <c r="AS39" s="75"/>
      <c r="AT39" s="111"/>
      <c r="AU39" s="100"/>
      <c r="AV39" s="111"/>
      <c r="AW39" s="85"/>
      <c r="AX39" s="38"/>
      <c r="AY39" s="38"/>
      <c r="AZ39" s="38"/>
      <c r="BA39" s="38"/>
      <c r="BB39" s="38"/>
      <c r="BC39" s="38"/>
      <c r="BD39" s="38"/>
      <c r="BE39" s="38"/>
      <c r="BF39" s="38"/>
      <c r="BG39" s="38"/>
      <c r="BH39" s="38"/>
      <c r="BI39" s="38"/>
      <c r="BJ39" s="38"/>
      <c r="BK39" s="38"/>
      <c r="BL39" s="38"/>
      <c r="BM39" s="38"/>
      <c r="BN39" s="38"/>
      <c r="BO39" s="38"/>
      <c r="BP39" s="38"/>
    </row>
    <row r="40" spans="1:68" ht="39" customHeight="1" x14ac:dyDescent="0.25">
      <c r="A40" s="330"/>
      <c r="B40" s="325"/>
      <c r="C40" s="325"/>
      <c r="D40" s="325"/>
      <c r="E40" s="325"/>
      <c r="F40" s="325"/>
      <c r="G40" s="325"/>
      <c r="H40" s="325"/>
      <c r="I40" s="325"/>
      <c r="J40" s="325"/>
      <c r="K40" s="325"/>
      <c r="L40" s="325"/>
      <c r="M40" s="325"/>
      <c r="N40" s="325"/>
      <c r="O40" s="67">
        <v>4</v>
      </c>
      <c r="P40" s="49"/>
      <c r="Q40" s="49"/>
      <c r="R40" s="119" t="str">
        <f t="shared" si="10"/>
        <v/>
      </c>
      <c r="S40" s="68"/>
      <c r="T40" s="68"/>
      <c r="U40" s="55" t="str">
        <f t="shared" si="1"/>
        <v/>
      </c>
      <c r="V40" s="68"/>
      <c r="W40" s="68"/>
      <c r="X40" s="68"/>
      <c r="Y40" s="69" t="str">
        <f t="shared" si="13"/>
        <v/>
      </c>
      <c r="Z40" s="54" t="str">
        <f t="shared" si="2"/>
        <v/>
      </c>
      <c r="AA40" s="55" t="str">
        <f t="shared" si="3"/>
        <v/>
      </c>
      <c r="AB40" s="54" t="str">
        <f t="shared" si="4"/>
        <v/>
      </c>
      <c r="AC40" s="55" t="str">
        <f t="shared" si="14"/>
        <v/>
      </c>
      <c r="AD40" s="56" t="str">
        <f t="shared" si="5"/>
        <v/>
      </c>
      <c r="AE40" s="68"/>
      <c r="AF40" s="68"/>
      <c r="AG40" s="49"/>
      <c r="AH40" s="79"/>
      <c r="AI40" s="79"/>
      <c r="AJ40" s="72"/>
      <c r="AK40" s="67"/>
      <c r="AL40" s="81"/>
      <c r="AM40" s="81"/>
      <c r="AN40" s="82"/>
      <c r="AO40" s="82"/>
      <c r="AP40" s="82"/>
      <c r="AQ40" s="82"/>
      <c r="AR40" s="82"/>
      <c r="AS40" s="82"/>
      <c r="AT40" s="81"/>
      <c r="AU40" s="81"/>
      <c r="AV40" s="81"/>
      <c r="AW40" s="85"/>
      <c r="AX40" s="38"/>
      <c r="AY40" s="38"/>
      <c r="AZ40" s="38"/>
      <c r="BA40" s="38"/>
      <c r="BB40" s="38"/>
      <c r="BC40" s="38"/>
      <c r="BD40" s="38"/>
      <c r="BE40" s="38"/>
      <c r="BF40" s="38"/>
      <c r="BG40" s="38"/>
      <c r="BH40" s="38"/>
      <c r="BI40" s="38"/>
      <c r="BJ40" s="38"/>
      <c r="BK40" s="38"/>
      <c r="BL40" s="38"/>
      <c r="BM40" s="38"/>
      <c r="BN40" s="38"/>
      <c r="BO40" s="38"/>
      <c r="BP40" s="38"/>
    </row>
    <row r="41" spans="1:68" ht="39" customHeight="1" x14ac:dyDescent="0.25">
      <c r="A41" s="330"/>
      <c r="B41" s="325"/>
      <c r="C41" s="325"/>
      <c r="D41" s="325"/>
      <c r="E41" s="325"/>
      <c r="F41" s="325"/>
      <c r="G41" s="325"/>
      <c r="H41" s="325"/>
      <c r="I41" s="325"/>
      <c r="J41" s="325"/>
      <c r="K41" s="325"/>
      <c r="L41" s="325"/>
      <c r="M41" s="325"/>
      <c r="N41" s="325"/>
      <c r="O41" s="67">
        <v>5</v>
      </c>
      <c r="P41" s="49"/>
      <c r="Q41" s="49"/>
      <c r="R41" s="119" t="str">
        <f t="shared" si="10"/>
        <v/>
      </c>
      <c r="S41" s="68"/>
      <c r="T41" s="68"/>
      <c r="U41" s="55" t="str">
        <f t="shared" si="1"/>
        <v/>
      </c>
      <c r="V41" s="68"/>
      <c r="W41" s="68"/>
      <c r="X41" s="68"/>
      <c r="Y41" s="69" t="str">
        <f t="shared" si="13"/>
        <v/>
      </c>
      <c r="Z41" s="54" t="str">
        <f t="shared" si="2"/>
        <v/>
      </c>
      <c r="AA41" s="55" t="str">
        <f t="shared" si="3"/>
        <v/>
      </c>
      <c r="AB41" s="54" t="str">
        <f t="shared" si="4"/>
        <v/>
      </c>
      <c r="AC41" s="55" t="str">
        <f t="shared" si="14"/>
        <v/>
      </c>
      <c r="AD41" s="56" t="str">
        <f t="shared" si="5"/>
        <v/>
      </c>
      <c r="AE41" s="68"/>
      <c r="AF41" s="68"/>
      <c r="AG41" s="49"/>
      <c r="AH41" s="79"/>
      <c r="AI41" s="79"/>
      <c r="AJ41" s="72"/>
      <c r="AK41" s="67"/>
      <c r="AL41" s="81"/>
      <c r="AM41" s="81"/>
      <c r="AN41" s="82"/>
      <c r="AO41" s="82"/>
      <c r="AP41" s="82"/>
      <c r="AQ41" s="82"/>
      <c r="AR41" s="82"/>
      <c r="AS41" s="82"/>
      <c r="AT41" s="81"/>
      <c r="AU41" s="81"/>
      <c r="AV41" s="81"/>
      <c r="AW41" s="85"/>
      <c r="AX41" s="38"/>
      <c r="AY41" s="38"/>
      <c r="AZ41" s="38"/>
      <c r="BA41" s="38"/>
      <c r="BB41" s="38"/>
      <c r="BC41" s="38"/>
      <c r="BD41" s="38"/>
      <c r="BE41" s="38"/>
      <c r="BF41" s="38"/>
      <c r="BG41" s="38"/>
      <c r="BH41" s="38"/>
      <c r="BI41" s="38"/>
      <c r="BJ41" s="38"/>
      <c r="BK41" s="38"/>
      <c r="BL41" s="38"/>
      <c r="BM41" s="38"/>
      <c r="BN41" s="38"/>
      <c r="BO41" s="38"/>
      <c r="BP41" s="38"/>
    </row>
    <row r="42" spans="1:68" ht="39" customHeight="1" x14ac:dyDescent="0.25">
      <c r="A42" s="330"/>
      <c r="B42" s="325"/>
      <c r="C42" s="325"/>
      <c r="D42" s="325"/>
      <c r="E42" s="325"/>
      <c r="F42" s="325"/>
      <c r="G42" s="325"/>
      <c r="H42" s="325"/>
      <c r="I42" s="325"/>
      <c r="J42" s="325"/>
      <c r="K42" s="325"/>
      <c r="L42" s="325"/>
      <c r="M42" s="325"/>
      <c r="N42" s="325"/>
      <c r="O42" s="67">
        <v>6</v>
      </c>
      <c r="P42" s="49"/>
      <c r="Q42" s="49"/>
      <c r="R42" s="119" t="str">
        <f t="shared" si="10"/>
        <v/>
      </c>
      <c r="S42" s="68"/>
      <c r="T42" s="68"/>
      <c r="U42" s="55" t="str">
        <f t="shared" si="1"/>
        <v/>
      </c>
      <c r="V42" s="68"/>
      <c r="W42" s="68"/>
      <c r="X42" s="68"/>
      <c r="Y42" s="69" t="str">
        <f t="shared" si="13"/>
        <v/>
      </c>
      <c r="Z42" s="54" t="str">
        <f t="shared" si="2"/>
        <v/>
      </c>
      <c r="AA42" s="55" t="str">
        <f t="shared" si="3"/>
        <v/>
      </c>
      <c r="AB42" s="54" t="str">
        <f t="shared" si="4"/>
        <v/>
      </c>
      <c r="AC42" s="55" t="str">
        <f t="shared" si="14"/>
        <v/>
      </c>
      <c r="AD42" s="56" t="str">
        <f t="shared" si="5"/>
        <v/>
      </c>
      <c r="AE42" s="68"/>
      <c r="AF42" s="68"/>
      <c r="AG42" s="49"/>
      <c r="AH42" s="79"/>
      <c r="AI42" s="79"/>
      <c r="AJ42" s="72"/>
      <c r="AK42" s="67"/>
      <c r="AL42" s="81"/>
      <c r="AM42" s="81"/>
      <c r="AN42" s="82"/>
      <c r="AO42" s="82"/>
      <c r="AP42" s="82"/>
      <c r="AQ42" s="82"/>
      <c r="AR42" s="82"/>
      <c r="AS42" s="82"/>
      <c r="AT42" s="81"/>
      <c r="AU42" s="81"/>
      <c r="AV42" s="81"/>
      <c r="AW42" s="85"/>
      <c r="AX42" s="38"/>
      <c r="AY42" s="38"/>
      <c r="AZ42" s="38"/>
      <c r="BA42" s="38"/>
      <c r="BB42" s="38"/>
      <c r="BC42" s="38"/>
      <c r="BD42" s="38"/>
      <c r="BE42" s="38"/>
      <c r="BF42" s="38"/>
      <c r="BG42" s="38"/>
      <c r="BH42" s="38"/>
      <c r="BI42" s="38"/>
      <c r="BJ42" s="38"/>
      <c r="BK42" s="38"/>
      <c r="BL42" s="38"/>
      <c r="BM42" s="38"/>
      <c r="BN42" s="38"/>
      <c r="BO42" s="38"/>
      <c r="BP42" s="38"/>
    </row>
    <row r="43" spans="1:68" ht="39" customHeight="1" x14ac:dyDescent="0.25">
      <c r="A43" s="330"/>
      <c r="B43" s="325"/>
      <c r="C43" s="325"/>
      <c r="D43" s="325"/>
      <c r="E43" s="325"/>
      <c r="F43" s="325"/>
      <c r="G43" s="325"/>
      <c r="H43" s="325"/>
      <c r="I43" s="325"/>
      <c r="J43" s="325"/>
      <c r="K43" s="325"/>
      <c r="L43" s="325"/>
      <c r="M43" s="325"/>
      <c r="N43" s="325"/>
      <c r="O43" s="67">
        <v>7</v>
      </c>
      <c r="P43" s="49"/>
      <c r="Q43" s="49"/>
      <c r="R43" s="119" t="str">
        <f t="shared" si="10"/>
        <v/>
      </c>
      <c r="S43" s="68"/>
      <c r="T43" s="68"/>
      <c r="U43" s="55" t="str">
        <f t="shared" si="1"/>
        <v/>
      </c>
      <c r="V43" s="68"/>
      <c r="W43" s="68"/>
      <c r="X43" s="68"/>
      <c r="Y43" s="69" t="str">
        <f t="shared" si="13"/>
        <v/>
      </c>
      <c r="Z43" s="54" t="str">
        <f t="shared" si="2"/>
        <v/>
      </c>
      <c r="AA43" s="55" t="str">
        <f t="shared" si="3"/>
        <v/>
      </c>
      <c r="AB43" s="54" t="str">
        <f t="shared" si="4"/>
        <v/>
      </c>
      <c r="AC43" s="55" t="str">
        <f t="shared" si="14"/>
        <v/>
      </c>
      <c r="AD43" s="56" t="str">
        <f t="shared" si="5"/>
        <v/>
      </c>
      <c r="AE43" s="68"/>
      <c r="AF43" s="68"/>
      <c r="AG43" s="49"/>
      <c r="AH43" s="79"/>
      <c r="AI43" s="79"/>
      <c r="AJ43" s="72"/>
      <c r="AK43" s="67"/>
      <c r="AL43" s="81"/>
      <c r="AM43" s="81"/>
      <c r="AN43" s="82"/>
      <c r="AO43" s="82"/>
      <c r="AP43" s="82"/>
      <c r="AQ43" s="82"/>
      <c r="AR43" s="82"/>
      <c r="AS43" s="82"/>
      <c r="AT43" s="81"/>
      <c r="AU43" s="81"/>
      <c r="AV43" s="81"/>
      <c r="AW43" s="85"/>
      <c r="AX43" s="38"/>
      <c r="AY43" s="38"/>
      <c r="AZ43" s="38"/>
      <c r="BA43" s="38"/>
      <c r="BB43" s="38"/>
      <c r="BC43" s="38"/>
      <c r="BD43" s="38"/>
      <c r="BE43" s="38"/>
      <c r="BF43" s="38"/>
      <c r="BG43" s="38"/>
      <c r="BH43" s="38"/>
      <c r="BI43" s="38"/>
      <c r="BJ43" s="38"/>
      <c r="BK43" s="38"/>
      <c r="BL43" s="38"/>
      <c r="BM43" s="38"/>
      <c r="BN43" s="38"/>
      <c r="BO43" s="38"/>
      <c r="BP43" s="38"/>
    </row>
    <row r="44" spans="1:68" ht="39" customHeight="1" x14ac:dyDescent="0.25">
      <c r="A44" s="330"/>
      <c r="B44" s="325"/>
      <c r="C44" s="325"/>
      <c r="D44" s="325"/>
      <c r="E44" s="325"/>
      <c r="F44" s="325"/>
      <c r="G44" s="325"/>
      <c r="H44" s="325"/>
      <c r="I44" s="325"/>
      <c r="J44" s="325"/>
      <c r="K44" s="325"/>
      <c r="L44" s="325"/>
      <c r="M44" s="325"/>
      <c r="N44" s="325"/>
      <c r="O44" s="67">
        <v>8</v>
      </c>
      <c r="P44" s="49"/>
      <c r="Q44" s="49"/>
      <c r="R44" s="119" t="str">
        <f t="shared" si="10"/>
        <v/>
      </c>
      <c r="S44" s="68"/>
      <c r="T44" s="68"/>
      <c r="U44" s="55" t="str">
        <f t="shared" si="1"/>
        <v/>
      </c>
      <c r="V44" s="68"/>
      <c r="W44" s="68"/>
      <c r="X44" s="68"/>
      <c r="Y44" s="69" t="str">
        <f t="shared" si="13"/>
        <v/>
      </c>
      <c r="Z44" s="54" t="str">
        <f t="shared" si="2"/>
        <v/>
      </c>
      <c r="AA44" s="55" t="str">
        <f t="shared" si="3"/>
        <v/>
      </c>
      <c r="AB44" s="54" t="str">
        <f t="shared" si="4"/>
        <v/>
      </c>
      <c r="AC44" s="55" t="str">
        <f t="shared" si="14"/>
        <v/>
      </c>
      <c r="AD44" s="56" t="str">
        <f t="shared" si="5"/>
        <v/>
      </c>
      <c r="AE44" s="68"/>
      <c r="AF44" s="68"/>
      <c r="AG44" s="49"/>
      <c r="AH44" s="79"/>
      <c r="AI44" s="79"/>
      <c r="AJ44" s="72"/>
      <c r="AK44" s="67"/>
      <c r="AL44" s="81"/>
      <c r="AM44" s="81"/>
      <c r="AN44" s="82"/>
      <c r="AO44" s="82"/>
      <c r="AP44" s="82"/>
      <c r="AQ44" s="82"/>
      <c r="AR44" s="82"/>
      <c r="AS44" s="82"/>
      <c r="AT44" s="81"/>
      <c r="AU44" s="81"/>
      <c r="AV44" s="81"/>
      <c r="AW44" s="85"/>
      <c r="AX44" s="38"/>
      <c r="AY44" s="38"/>
      <c r="AZ44" s="38"/>
      <c r="BA44" s="38"/>
      <c r="BB44" s="38"/>
      <c r="BC44" s="38"/>
      <c r="BD44" s="38"/>
      <c r="BE44" s="38"/>
      <c r="BF44" s="38"/>
      <c r="BG44" s="38"/>
      <c r="BH44" s="38"/>
      <c r="BI44" s="38"/>
      <c r="BJ44" s="38"/>
      <c r="BK44" s="38"/>
      <c r="BL44" s="38"/>
      <c r="BM44" s="38"/>
      <c r="BN44" s="38"/>
      <c r="BO44" s="38"/>
      <c r="BP44" s="38"/>
    </row>
    <row r="45" spans="1:68" ht="39" customHeight="1" x14ac:dyDescent="0.25">
      <c r="A45" s="330"/>
      <c r="B45" s="325"/>
      <c r="C45" s="325"/>
      <c r="D45" s="325"/>
      <c r="E45" s="325"/>
      <c r="F45" s="325"/>
      <c r="G45" s="325"/>
      <c r="H45" s="325"/>
      <c r="I45" s="325"/>
      <c r="J45" s="325"/>
      <c r="K45" s="325"/>
      <c r="L45" s="325"/>
      <c r="M45" s="325"/>
      <c r="N45" s="325"/>
      <c r="O45" s="67">
        <v>9</v>
      </c>
      <c r="P45" s="49"/>
      <c r="Q45" s="49"/>
      <c r="R45" s="119" t="str">
        <f t="shared" si="10"/>
        <v/>
      </c>
      <c r="S45" s="68"/>
      <c r="T45" s="68"/>
      <c r="U45" s="55" t="str">
        <f t="shared" si="1"/>
        <v/>
      </c>
      <c r="V45" s="68"/>
      <c r="W45" s="68"/>
      <c r="X45" s="68"/>
      <c r="Y45" s="69" t="str">
        <f t="shared" si="13"/>
        <v/>
      </c>
      <c r="Z45" s="54" t="str">
        <f t="shared" si="2"/>
        <v/>
      </c>
      <c r="AA45" s="55" t="str">
        <f t="shared" si="3"/>
        <v/>
      </c>
      <c r="AB45" s="54" t="str">
        <f t="shared" si="4"/>
        <v/>
      </c>
      <c r="AC45" s="55" t="str">
        <f t="shared" si="14"/>
        <v/>
      </c>
      <c r="AD45" s="56" t="str">
        <f t="shared" si="5"/>
        <v/>
      </c>
      <c r="AE45" s="68"/>
      <c r="AF45" s="68"/>
      <c r="AG45" s="49"/>
      <c r="AH45" s="79"/>
      <c r="AI45" s="79"/>
      <c r="AJ45" s="72"/>
      <c r="AK45" s="67"/>
      <c r="AL45" s="127"/>
      <c r="AM45" s="81"/>
      <c r="AN45" s="82"/>
      <c r="AO45" s="82"/>
      <c r="AP45" s="82"/>
      <c r="AQ45" s="82"/>
      <c r="AR45" s="82"/>
      <c r="AS45" s="82"/>
      <c r="AT45" s="81"/>
      <c r="AU45" s="81"/>
      <c r="AV45" s="81"/>
      <c r="AW45" s="85"/>
      <c r="AX45" s="38"/>
      <c r="AY45" s="38"/>
      <c r="AZ45" s="38"/>
      <c r="BA45" s="38"/>
      <c r="BB45" s="38"/>
      <c r="BC45" s="38"/>
      <c r="BD45" s="38"/>
      <c r="BE45" s="38"/>
      <c r="BF45" s="38"/>
      <c r="BG45" s="38"/>
      <c r="BH45" s="38"/>
      <c r="BI45" s="38"/>
      <c r="BJ45" s="38"/>
      <c r="BK45" s="38"/>
      <c r="BL45" s="38"/>
      <c r="BM45" s="38"/>
      <c r="BN45" s="38"/>
      <c r="BO45" s="38"/>
      <c r="BP45" s="38"/>
    </row>
    <row r="46" spans="1:68" ht="39" customHeight="1" x14ac:dyDescent="0.25">
      <c r="A46" s="331"/>
      <c r="B46" s="326"/>
      <c r="C46" s="326"/>
      <c r="D46" s="326"/>
      <c r="E46" s="326"/>
      <c r="F46" s="326"/>
      <c r="G46" s="326"/>
      <c r="H46" s="326"/>
      <c r="I46" s="326"/>
      <c r="J46" s="326"/>
      <c r="K46" s="326"/>
      <c r="L46" s="326"/>
      <c r="M46" s="326"/>
      <c r="N46" s="326"/>
      <c r="O46" s="87">
        <v>10</v>
      </c>
      <c r="P46" s="88"/>
      <c r="Q46" s="88"/>
      <c r="R46" s="119" t="str">
        <f t="shared" si="10"/>
        <v/>
      </c>
      <c r="S46" s="89"/>
      <c r="T46" s="89"/>
      <c r="U46" s="55" t="str">
        <f t="shared" si="1"/>
        <v/>
      </c>
      <c r="V46" s="89"/>
      <c r="W46" s="89"/>
      <c r="X46" s="89"/>
      <c r="Y46" s="69" t="str">
        <f t="shared" si="13"/>
        <v/>
      </c>
      <c r="Z46" s="54" t="str">
        <f t="shared" si="2"/>
        <v/>
      </c>
      <c r="AA46" s="55" t="str">
        <f t="shared" si="3"/>
        <v/>
      </c>
      <c r="AB46" s="54" t="str">
        <f t="shared" si="4"/>
        <v/>
      </c>
      <c r="AC46" s="55" t="str">
        <f t="shared" si="14"/>
        <v/>
      </c>
      <c r="AD46" s="56" t="str">
        <f t="shared" si="5"/>
        <v/>
      </c>
      <c r="AE46" s="89"/>
      <c r="AF46" s="89"/>
      <c r="AG46" s="88"/>
      <c r="AH46" s="90"/>
      <c r="AI46" s="90"/>
      <c r="AJ46" s="91"/>
      <c r="AK46" s="87"/>
      <c r="AL46" s="73"/>
      <c r="AM46" s="80"/>
      <c r="AN46" s="93"/>
      <c r="AO46" s="93"/>
      <c r="AP46" s="93"/>
      <c r="AQ46" s="93"/>
      <c r="AR46" s="93"/>
      <c r="AS46" s="93"/>
      <c r="AT46" s="92"/>
      <c r="AU46" s="92"/>
      <c r="AV46" s="92"/>
      <c r="AW46" s="95"/>
      <c r="AX46" s="38"/>
      <c r="AY46" s="38"/>
      <c r="AZ46" s="38"/>
      <c r="BA46" s="38"/>
      <c r="BB46" s="38"/>
      <c r="BC46" s="38"/>
      <c r="BD46" s="38"/>
      <c r="BE46" s="38"/>
      <c r="BF46" s="38"/>
      <c r="BG46" s="38"/>
      <c r="BH46" s="38"/>
      <c r="BI46" s="38"/>
      <c r="BJ46" s="38"/>
      <c r="BK46" s="38"/>
      <c r="BL46" s="38"/>
      <c r="BM46" s="38"/>
      <c r="BN46" s="38"/>
      <c r="BO46" s="38"/>
      <c r="BP46" s="38"/>
    </row>
    <row r="47" spans="1:68" ht="135" customHeight="1" x14ac:dyDescent="0.25">
      <c r="A47" s="329">
        <v>5</v>
      </c>
      <c r="B47" s="332" t="s">
        <v>256</v>
      </c>
      <c r="C47" s="332" t="s">
        <v>230</v>
      </c>
      <c r="D47" s="332" t="s">
        <v>257</v>
      </c>
      <c r="E47" s="332" t="s">
        <v>258</v>
      </c>
      <c r="F47" s="332" t="s">
        <v>259</v>
      </c>
      <c r="G47" s="333">
        <v>12</v>
      </c>
      <c r="H47" s="324" t="str">
        <f>IF(G47&lt;=0,"",IF(G47&lt;=2,"Muy Baja",IF(G47&lt;=24,"Baja",IF(G47&lt;=500,"Media",IF(G47&lt;=5000,"Alta","Muy Alta")))))</f>
        <v>Baja</v>
      </c>
      <c r="I47" s="327">
        <f>IF(H47="","",IF(H47="Muy Baja",0.2,IF(H47="Baja",0.4,IF(H47="Media",0.6,IF(H47="Alta",0.8,IF(H47="Muy Alta",1,))))))</f>
        <v>0.4</v>
      </c>
      <c r="J47" s="332" t="s">
        <v>184</v>
      </c>
      <c r="K47" s="327" t="str">
        <f>IF(J47='Tabla Impacto corrupción '!$B$5,'Tabla Impacto corrupción '!$C$5,IF(J47='Tabla Impacto corrupción '!$B$6,'Tabla Impacto corrupción '!$C$6,IF(J47='Tabla Impacto corrupción '!$B$7,'Tabla Impacto corrupción '!$C$7)))</f>
        <v>Entre 6 y 11 es MAYOR</v>
      </c>
      <c r="L47" s="324" t="str">
        <f>IF(J47='Tabla Impacto corrupción '!$B$5,"Moderado",IF(J47='Tabla Impacto corrupción '!$B$6,"Mayor",IF(J47='Tabla Impacto corrupción '!$B$7,"Catastrófico")))</f>
        <v>Mayor</v>
      </c>
      <c r="M47" s="327">
        <f>IF(L47="","",IF(L47="Leve",0.2,IF(L47="Menor",0.4,IF(L47="Moderado",0.6,IF(L47="Mayor",0.8,IF(L47="Catastrófico",1,))))))</f>
        <v>0.8</v>
      </c>
      <c r="N47" s="328" t="str">
        <f>IF(OR(AND(H47="Muy Baja",L47="Leve"),AND(H47="Muy Baja",L47="Menor"),AND(H47="Baja",L47="Leve")),"Bajo",IF(OR(AND(H47="Muy baja",L47="Moderado"),AND(H47="Baja",L47="Menor"),AND(H47="Baja",L47="Moderado"),AND(H47="Media",L47="Leve"),AND(H47="Media",L47="Menor"),AND(H47="Media",L47="Moderado"),AND(H47="Alta",L47="Leve"),AND(H47="Alta",L47="Menor")),"Moderado",IF(OR(AND(H47="Muy Baja",L47="Mayor"),AND(H47="Baja",L47="Mayor"),AND(H47="Media",L47="Mayor"),AND(H47="Alta",L47="Moderado"),AND(H47="Alta",L47="Mayor"),AND(H47="Muy Alta",L47="Leve"),AND(H47="Muy Alta",L47="Menor"),AND(H47="Muy Alta",L47="Moderado"),AND(H47="Muy Alta",L47="Mayor")),"Alto",IF(OR(AND(H47="Muy Baja",L47="Catastrófico"),AND(H47="Baja",L47="Catastrófico"),AND(H47="Media",L47="Catastrófico"),AND(H47="Alta",L47="Catastrófico"),AND(H47="Muy Alta",L47="Catastrófico")),"Extremo",""))))</f>
        <v>Alto</v>
      </c>
      <c r="O47" s="47">
        <v>1</v>
      </c>
      <c r="P47" s="49" t="s">
        <v>191</v>
      </c>
      <c r="Q47" s="49" t="s">
        <v>260</v>
      </c>
      <c r="R47" s="47" t="str">
        <f t="shared" si="10"/>
        <v>Probabilidad</v>
      </c>
      <c r="S47" s="50" t="s">
        <v>148</v>
      </c>
      <c r="T47" s="50" t="s">
        <v>236</v>
      </c>
      <c r="U47" s="51" t="str">
        <f t="shared" si="1"/>
        <v>50%</v>
      </c>
      <c r="V47" s="50" t="s">
        <v>150</v>
      </c>
      <c r="W47" s="50" t="s">
        <v>151</v>
      </c>
      <c r="X47" s="50" t="s">
        <v>214</v>
      </c>
      <c r="Y47" s="52">
        <f>IFERROR(IF(R47="Probabilidad",(I47-(+I47*U47)),IF(R47="Impacto",I47,"")),"")</f>
        <v>0.2</v>
      </c>
      <c r="Z47" s="53" t="str">
        <f t="shared" si="2"/>
        <v>Muy Baja</v>
      </c>
      <c r="AA47" s="51">
        <f t="shared" si="3"/>
        <v>0.2</v>
      </c>
      <c r="AB47" s="53" t="str">
        <f t="shared" si="4"/>
        <v>Mayor</v>
      </c>
      <c r="AC47" s="51">
        <f>IFERROR(IF(R47="Impacto",(M47-(+M47*U47)),IF(R47="Probabilidad",M47,"")),"")</f>
        <v>0.8</v>
      </c>
      <c r="AD47" s="96" t="str">
        <f t="shared" si="5"/>
        <v>Alto</v>
      </c>
      <c r="AE47" s="50" t="s">
        <v>153</v>
      </c>
      <c r="AF47" s="49" t="s">
        <v>261</v>
      </c>
      <c r="AG47" s="48" t="s">
        <v>238</v>
      </c>
      <c r="AH47" s="58"/>
      <c r="AI47" s="83"/>
      <c r="AJ47" s="59"/>
      <c r="AK47" s="47" t="s">
        <v>157</v>
      </c>
      <c r="AL47" s="73" t="s">
        <v>262</v>
      </c>
      <c r="AM47" s="121"/>
      <c r="AN47" s="72" t="s">
        <v>263</v>
      </c>
      <c r="AO47" s="59" t="s">
        <v>499</v>
      </c>
      <c r="AP47" s="73"/>
      <c r="AQ47" s="101"/>
      <c r="AR47" s="60"/>
      <c r="AS47" s="59"/>
      <c r="AT47" s="113"/>
      <c r="AU47" s="114"/>
      <c r="AV47" s="115"/>
      <c r="AW47" s="122"/>
      <c r="AX47" s="38"/>
      <c r="AY47" s="38"/>
      <c r="AZ47" s="38"/>
      <c r="BA47" s="38"/>
      <c r="BB47" s="38"/>
      <c r="BC47" s="38"/>
      <c r="BD47" s="38"/>
      <c r="BE47" s="38"/>
      <c r="BF47" s="38"/>
      <c r="BG47" s="38"/>
      <c r="BH47" s="38"/>
      <c r="BI47" s="38"/>
      <c r="BJ47" s="38"/>
      <c r="BK47" s="38"/>
      <c r="BL47" s="38"/>
      <c r="BM47" s="38"/>
      <c r="BN47" s="38"/>
      <c r="BO47" s="38"/>
      <c r="BP47" s="38"/>
    </row>
    <row r="48" spans="1:68" ht="355.5" customHeight="1" x14ac:dyDescent="0.25">
      <c r="A48" s="330"/>
      <c r="B48" s="325"/>
      <c r="C48" s="325"/>
      <c r="D48" s="325"/>
      <c r="E48" s="325"/>
      <c r="F48" s="325"/>
      <c r="G48" s="325"/>
      <c r="H48" s="325"/>
      <c r="I48" s="325"/>
      <c r="J48" s="325"/>
      <c r="K48" s="325"/>
      <c r="L48" s="325"/>
      <c r="M48" s="325"/>
      <c r="N48" s="325"/>
      <c r="O48" s="67">
        <v>2</v>
      </c>
      <c r="P48" s="49" t="s">
        <v>264</v>
      </c>
      <c r="Q48" s="49" t="s">
        <v>260</v>
      </c>
      <c r="R48" s="67" t="str">
        <f t="shared" si="10"/>
        <v>Probabilidad</v>
      </c>
      <c r="S48" s="68" t="s">
        <v>265</v>
      </c>
      <c r="T48" s="68" t="s">
        <v>236</v>
      </c>
      <c r="U48" s="55" t="str">
        <f t="shared" si="1"/>
        <v>40%</v>
      </c>
      <c r="V48" s="68" t="s">
        <v>150</v>
      </c>
      <c r="W48" s="68" t="s">
        <v>151</v>
      </c>
      <c r="X48" s="68" t="s">
        <v>152</v>
      </c>
      <c r="Y48" s="69">
        <f>IFERROR(IF(AND(R47="Probabilidad",R48="Probabilidad"),(AA47-(+AA47*U48)),IF(R48="Probabilidad",(I47-(+I47*U48)),IF(R48="Impacto",AA47,""))),"")</f>
        <v>0.12</v>
      </c>
      <c r="Z48" s="54" t="str">
        <f t="shared" si="2"/>
        <v>Muy Baja</v>
      </c>
      <c r="AA48" s="55">
        <f t="shared" si="3"/>
        <v>0.12</v>
      </c>
      <c r="AB48" s="54" t="str">
        <f t="shared" si="4"/>
        <v>Mayor</v>
      </c>
      <c r="AC48" s="55">
        <f>IFERROR(IF(AND(R47="Impacto",R48="Impacto"),(AC47-(+AC47*U48)),IF(R48="Impacto",($M$47-(+$M$47*U48)),IF(R48="Probabilidad",AC47,""))),"")</f>
        <v>0.8</v>
      </c>
      <c r="AD48" s="56" t="str">
        <f t="shared" si="5"/>
        <v>Alto</v>
      </c>
      <c r="AE48" s="68" t="s">
        <v>266</v>
      </c>
      <c r="AF48" s="68"/>
      <c r="AG48" s="49"/>
      <c r="AH48" s="79"/>
      <c r="AI48" s="79"/>
      <c r="AJ48" s="72"/>
      <c r="AK48" s="67"/>
      <c r="AL48" s="111" t="s">
        <v>267</v>
      </c>
      <c r="AM48" s="128" t="s">
        <v>268</v>
      </c>
      <c r="AN48" s="111" t="s">
        <v>269</v>
      </c>
      <c r="AO48" s="49" t="s">
        <v>500</v>
      </c>
      <c r="AP48" s="73"/>
      <c r="AQ48" s="101"/>
      <c r="AR48" s="60"/>
      <c r="AS48" s="59"/>
      <c r="AT48" s="113"/>
      <c r="AU48" s="114"/>
      <c r="AV48" s="111"/>
      <c r="AW48" s="85"/>
      <c r="AX48" s="38"/>
      <c r="AY48" s="38"/>
      <c r="AZ48" s="38"/>
      <c r="BA48" s="38"/>
      <c r="BB48" s="38"/>
      <c r="BC48" s="38"/>
      <c r="BD48" s="38"/>
      <c r="BE48" s="38"/>
      <c r="BF48" s="38"/>
      <c r="BG48" s="38"/>
      <c r="BH48" s="38"/>
      <c r="BI48" s="38"/>
      <c r="BJ48" s="38"/>
      <c r="BK48" s="38"/>
      <c r="BL48" s="38"/>
      <c r="BM48" s="38"/>
      <c r="BN48" s="38"/>
      <c r="BO48" s="38"/>
      <c r="BP48" s="38"/>
    </row>
    <row r="49" spans="1:68" ht="294" customHeight="1" x14ac:dyDescent="0.25">
      <c r="A49" s="330"/>
      <c r="B49" s="325"/>
      <c r="C49" s="325"/>
      <c r="D49" s="325"/>
      <c r="E49" s="325"/>
      <c r="F49" s="325"/>
      <c r="G49" s="325"/>
      <c r="H49" s="325"/>
      <c r="I49" s="325"/>
      <c r="J49" s="325"/>
      <c r="K49" s="325"/>
      <c r="L49" s="325"/>
      <c r="M49" s="325"/>
      <c r="N49" s="325"/>
      <c r="O49" s="67">
        <v>3</v>
      </c>
      <c r="P49" s="49" t="s">
        <v>502</v>
      </c>
      <c r="Q49" s="49" t="s">
        <v>270</v>
      </c>
      <c r="R49" s="67" t="str">
        <f t="shared" si="10"/>
        <v>Impacto</v>
      </c>
      <c r="S49" s="68" t="s">
        <v>271</v>
      </c>
      <c r="T49" s="68" t="s">
        <v>149</v>
      </c>
      <c r="U49" s="55" t="str">
        <f t="shared" si="1"/>
        <v>25%</v>
      </c>
      <c r="V49" s="68" t="s">
        <v>187</v>
      </c>
      <c r="W49" s="68" t="s">
        <v>151</v>
      </c>
      <c r="X49" s="68" t="s">
        <v>152</v>
      </c>
      <c r="Y49" s="69">
        <f t="shared" ref="Y49:Y56" si="15">IFERROR(IF(AND(R48="Probabilidad",R49="Probabilidad"),(AA48-(+AA48*U49)),IF(AND(R48="Impacto",R49="Probabilidad"),(AA47-(+AA47*U49)),IF(R49="Impacto",AA48,""))),"")</f>
        <v>0.12</v>
      </c>
      <c r="Z49" s="54" t="str">
        <f t="shared" si="2"/>
        <v>Muy Baja</v>
      </c>
      <c r="AA49" s="55">
        <f t="shared" si="3"/>
        <v>0.12</v>
      </c>
      <c r="AB49" s="54" t="str">
        <f t="shared" si="4"/>
        <v>Moderado</v>
      </c>
      <c r="AC49" s="55">
        <f t="shared" ref="AC49:AC56" si="16">IFERROR(IF(AND(R48="Impacto",R49="Impacto"),(AC48-(+AC48*U49)),IF(AND(R48="Probabilidad",R49="Impacto"),(AC47-(+AC47*U49)),IF(R49="Probabilidad",AC48,""))),"")</f>
        <v>0.60000000000000009</v>
      </c>
      <c r="AD49" s="56" t="str">
        <f t="shared" si="5"/>
        <v>Moderado</v>
      </c>
      <c r="AE49" s="68" t="s">
        <v>266</v>
      </c>
      <c r="AF49" s="68"/>
      <c r="AG49" s="49"/>
      <c r="AH49" s="79"/>
      <c r="AI49" s="79"/>
      <c r="AJ49" s="72"/>
      <c r="AK49" s="67"/>
      <c r="AL49" s="111" t="s">
        <v>501</v>
      </c>
      <c r="AM49" s="275" t="s">
        <v>272</v>
      </c>
      <c r="AN49" s="72" t="s">
        <v>273</v>
      </c>
      <c r="AO49" s="277" t="s">
        <v>510</v>
      </c>
      <c r="AP49" s="111"/>
      <c r="AQ49" s="130"/>
      <c r="AR49" s="72"/>
      <c r="AS49" s="72"/>
      <c r="AT49" s="111"/>
      <c r="AU49" s="131"/>
      <c r="AV49" s="111"/>
      <c r="AW49" s="85"/>
      <c r="AX49" s="38"/>
      <c r="AY49" s="38"/>
      <c r="AZ49" s="38"/>
      <c r="BA49" s="38"/>
      <c r="BB49" s="38"/>
      <c r="BC49" s="38"/>
      <c r="BD49" s="38"/>
      <c r="BE49" s="38"/>
      <c r="BF49" s="38"/>
      <c r="BG49" s="38"/>
      <c r="BH49" s="38"/>
      <c r="BI49" s="38"/>
      <c r="BJ49" s="38"/>
      <c r="BK49" s="38"/>
      <c r="BL49" s="38"/>
      <c r="BM49" s="38"/>
      <c r="BN49" s="38"/>
      <c r="BO49" s="38"/>
      <c r="BP49" s="38"/>
    </row>
    <row r="50" spans="1:68" ht="256.14999999999998" customHeight="1" x14ac:dyDescent="0.25">
      <c r="A50" s="330"/>
      <c r="B50" s="325"/>
      <c r="C50" s="325"/>
      <c r="D50" s="325"/>
      <c r="E50" s="325"/>
      <c r="F50" s="325"/>
      <c r="G50" s="325"/>
      <c r="H50" s="325"/>
      <c r="I50" s="325"/>
      <c r="J50" s="325"/>
      <c r="K50" s="325"/>
      <c r="L50" s="325"/>
      <c r="M50" s="325"/>
      <c r="N50" s="325"/>
      <c r="O50" s="67">
        <v>4</v>
      </c>
      <c r="P50" s="49" t="s">
        <v>274</v>
      </c>
      <c r="Q50" s="49" t="s">
        <v>275</v>
      </c>
      <c r="R50" s="67" t="str">
        <f t="shared" si="10"/>
        <v>Probabilidad</v>
      </c>
      <c r="S50" s="68" t="s">
        <v>148</v>
      </c>
      <c r="T50" s="68" t="s">
        <v>149</v>
      </c>
      <c r="U50" s="55" t="str">
        <f t="shared" si="1"/>
        <v>40%</v>
      </c>
      <c r="V50" s="68" t="s">
        <v>187</v>
      </c>
      <c r="W50" s="68" t="s">
        <v>172</v>
      </c>
      <c r="X50" s="68" t="s">
        <v>152</v>
      </c>
      <c r="Y50" s="69">
        <f t="shared" si="15"/>
        <v>7.1999999999999995E-2</v>
      </c>
      <c r="Z50" s="54" t="str">
        <f t="shared" si="2"/>
        <v>Muy Baja</v>
      </c>
      <c r="AA50" s="55">
        <f t="shared" si="3"/>
        <v>7.1999999999999995E-2</v>
      </c>
      <c r="AB50" s="54" t="str">
        <f t="shared" si="4"/>
        <v>Moderado</v>
      </c>
      <c r="AC50" s="55">
        <f t="shared" si="16"/>
        <v>0.60000000000000009</v>
      </c>
      <c r="AD50" s="56" t="str">
        <f t="shared" si="5"/>
        <v>Moderado</v>
      </c>
      <c r="AE50" s="68" t="s">
        <v>266</v>
      </c>
      <c r="AF50" s="68"/>
      <c r="AG50" s="49"/>
      <c r="AH50" s="79"/>
      <c r="AI50" s="79"/>
      <c r="AJ50" s="72"/>
      <c r="AK50" s="67"/>
      <c r="AL50" s="132" t="s">
        <v>276</v>
      </c>
      <c r="AM50" s="100"/>
      <c r="AN50" s="129" t="s">
        <v>277</v>
      </c>
      <c r="AO50" s="72" t="s">
        <v>503</v>
      </c>
      <c r="AP50" s="111"/>
      <c r="AQ50" s="130"/>
      <c r="AR50" s="75"/>
      <c r="AS50" s="75"/>
      <c r="AT50" s="132"/>
      <c r="AU50" s="133"/>
      <c r="AV50" s="111"/>
      <c r="AW50" s="85"/>
      <c r="AX50" s="38"/>
      <c r="AY50" s="38"/>
      <c r="AZ50" s="38"/>
      <c r="BA50" s="38"/>
      <c r="BB50" s="38"/>
      <c r="BC50" s="38"/>
      <c r="BD50" s="38"/>
      <c r="BE50" s="38"/>
      <c r="BF50" s="38"/>
      <c r="BG50" s="38"/>
      <c r="BH50" s="38"/>
      <c r="BI50" s="38"/>
      <c r="BJ50" s="38"/>
      <c r="BK50" s="38"/>
      <c r="BL50" s="38"/>
      <c r="BM50" s="38"/>
      <c r="BN50" s="38"/>
      <c r="BO50" s="38"/>
      <c r="BP50" s="38"/>
    </row>
    <row r="51" spans="1:68" ht="165" customHeight="1" x14ac:dyDescent="0.25">
      <c r="A51" s="330"/>
      <c r="B51" s="325"/>
      <c r="C51" s="325"/>
      <c r="D51" s="325"/>
      <c r="E51" s="325"/>
      <c r="F51" s="325"/>
      <c r="G51" s="325"/>
      <c r="H51" s="325"/>
      <c r="I51" s="325"/>
      <c r="J51" s="325"/>
      <c r="K51" s="325"/>
      <c r="L51" s="325"/>
      <c r="M51" s="325"/>
      <c r="N51" s="325"/>
      <c r="O51" s="67">
        <v>5</v>
      </c>
      <c r="P51" s="49" t="s">
        <v>278</v>
      </c>
      <c r="Q51" s="49" t="s">
        <v>244</v>
      </c>
      <c r="R51" s="67" t="str">
        <f t="shared" si="10"/>
        <v>Probabilidad</v>
      </c>
      <c r="S51" s="68" t="s">
        <v>148</v>
      </c>
      <c r="T51" s="68" t="s">
        <v>149</v>
      </c>
      <c r="U51" s="55" t="str">
        <f t="shared" si="1"/>
        <v>40%</v>
      </c>
      <c r="V51" s="68" t="s">
        <v>187</v>
      </c>
      <c r="W51" s="68" t="s">
        <v>172</v>
      </c>
      <c r="X51" s="68" t="s">
        <v>152</v>
      </c>
      <c r="Y51" s="69">
        <f t="shared" si="15"/>
        <v>4.3199999999999995E-2</v>
      </c>
      <c r="Z51" s="54" t="str">
        <f t="shared" si="2"/>
        <v>Muy Baja</v>
      </c>
      <c r="AA51" s="55">
        <f t="shared" si="3"/>
        <v>4.3199999999999995E-2</v>
      </c>
      <c r="AB51" s="54" t="str">
        <f t="shared" si="4"/>
        <v>Moderado</v>
      </c>
      <c r="AC51" s="55">
        <f t="shared" si="16"/>
        <v>0.60000000000000009</v>
      </c>
      <c r="AD51" s="56" t="str">
        <f t="shared" si="5"/>
        <v>Moderado</v>
      </c>
      <c r="AE51" s="68"/>
      <c r="AF51" s="68"/>
      <c r="AG51" s="49"/>
      <c r="AH51" s="79"/>
      <c r="AI51" s="79"/>
      <c r="AJ51" s="72"/>
      <c r="AK51" s="67"/>
      <c r="AL51" s="73" t="s">
        <v>279</v>
      </c>
      <c r="AM51" s="80" t="s">
        <v>280</v>
      </c>
      <c r="AN51" s="72" t="s">
        <v>281</v>
      </c>
      <c r="AO51" s="278" t="s">
        <v>282</v>
      </c>
      <c r="AP51" s="73"/>
      <c r="AQ51" s="101"/>
      <c r="AR51" s="75"/>
      <c r="AS51" s="75"/>
      <c r="AT51" s="111"/>
      <c r="AU51" s="134"/>
      <c r="AV51" s="111"/>
      <c r="AW51" s="85"/>
      <c r="AX51" s="38"/>
      <c r="AY51" s="38"/>
      <c r="AZ51" s="38"/>
      <c r="BA51" s="38"/>
      <c r="BB51" s="38"/>
      <c r="BC51" s="38"/>
      <c r="BD51" s="38"/>
      <c r="BE51" s="38"/>
      <c r="BF51" s="38"/>
      <c r="BG51" s="38"/>
      <c r="BH51" s="38"/>
      <c r="BI51" s="38"/>
      <c r="BJ51" s="38"/>
      <c r="BK51" s="38"/>
      <c r="BL51" s="38"/>
      <c r="BM51" s="38"/>
      <c r="BN51" s="38"/>
      <c r="BO51" s="38"/>
      <c r="BP51" s="38"/>
    </row>
    <row r="52" spans="1:68" ht="39" customHeight="1" x14ac:dyDescent="0.25">
      <c r="A52" s="330"/>
      <c r="B52" s="325"/>
      <c r="C52" s="325"/>
      <c r="D52" s="325"/>
      <c r="E52" s="325"/>
      <c r="F52" s="325"/>
      <c r="G52" s="325"/>
      <c r="H52" s="325"/>
      <c r="I52" s="325"/>
      <c r="J52" s="325"/>
      <c r="K52" s="325"/>
      <c r="L52" s="325"/>
      <c r="M52" s="325"/>
      <c r="N52" s="325"/>
      <c r="O52" s="67">
        <v>6</v>
      </c>
      <c r="P52" s="49"/>
      <c r="Q52" s="49"/>
      <c r="R52" s="67" t="str">
        <f t="shared" si="10"/>
        <v/>
      </c>
      <c r="S52" s="68"/>
      <c r="T52" s="68"/>
      <c r="U52" s="55" t="str">
        <f t="shared" si="1"/>
        <v/>
      </c>
      <c r="V52" s="68"/>
      <c r="W52" s="68"/>
      <c r="X52" s="68"/>
      <c r="Y52" s="69" t="str">
        <f t="shared" si="15"/>
        <v/>
      </c>
      <c r="Z52" s="54" t="str">
        <f t="shared" si="2"/>
        <v/>
      </c>
      <c r="AA52" s="55" t="str">
        <f t="shared" si="3"/>
        <v/>
      </c>
      <c r="AB52" s="54" t="str">
        <f t="shared" si="4"/>
        <v/>
      </c>
      <c r="AC52" s="55" t="str">
        <f t="shared" si="16"/>
        <v/>
      </c>
      <c r="AD52" s="56" t="str">
        <f t="shared" si="5"/>
        <v/>
      </c>
      <c r="AE52" s="68"/>
      <c r="AF52" s="68"/>
      <c r="AG52" s="49"/>
      <c r="AH52" s="79"/>
      <c r="AI52" s="79"/>
      <c r="AJ52" s="72"/>
      <c r="AK52" s="67"/>
      <c r="AL52" s="81"/>
      <c r="AM52" s="81"/>
      <c r="AN52" s="82"/>
      <c r="AO52" s="82"/>
      <c r="AP52" s="82"/>
      <c r="AQ52" s="82"/>
      <c r="AR52" s="82"/>
      <c r="AS52" s="82"/>
      <c r="AT52" s="81"/>
      <c r="AU52" s="81"/>
      <c r="AV52" s="81"/>
      <c r="AW52" s="85"/>
      <c r="AX52" s="38"/>
      <c r="AY52" s="38"/>
      <c r="AZ52" s="38"/>
      <c r="BA52" s="38"/>
      <c r="BB52" s="38"/>
      <c r="BC52" s="38"/>
      <c r="BD52" s="38"/>
      <c r="BE52" s="38"/>
      <c r="BF52" s="38"/>
      <c r="BG52" s="38"/>
      <c r="BH52" s="38"/>
      <c r="BI52" s="38"/>
      <c r="BJ52" s="38"/>
      <c r="BK52" s="38"/>
      <c r="BL52" s="38"/>
      <c r="BM52" s="38"/>
      <c r="BN52" s="38"/>
      <c r="BO52" s="38"/>
      <c r="BP52" s="38"/>
    </row>
    <row r="53" spans="1:68" ht="39" customHeight="1" x14ac:dyDescent="0.25">
      <c r="A53" s="330"/>
      <c r="B53" s="325"/>
      <c r="C53" s="325"/>
      <c r="D53" s="325"/>
      <c r="E53" s="325"/>
      <c r="F53" s="325"/>
      <c r="G53" s="325"/>
      <c r="H53" s="325"/>
      <c r="I53" s="325"/>
      <c r="J53" s="325"/>
      <c r="K53" s="325"/>
      <c r="L53" s="325"/>
      <c r="M53" s="325"/>
      <c r="N53" s="325"/>
      <c r="O53" s="67">
        <v>7</v>
      </c>
      <c r="P53" s="49"/>
      <c r="Q53" s="49"/>
      <c r="R53" s="67" t="str">
        <f t="shared" si="10"/>
        <v/>
      </c>
      <c r="S53" s="68"/>
      <c r="T53" s="68"/>
      <c r="U53" s="55" t="str">
        <f t="shared" si="1"/>
        <v/>
      </c>
      <c r="V53" s="68"/>
      <c r="W53" s="68"/>
      <c r="X53" s="68"/>
      <c r="Y53" s="69" t="str">
        <f t="shared" si="15"/>
        <v/>
      </c>
      <c r="Z53" s="54" t="str">
        <f t="shared" si="2"/>
        <v/>
      </c>
      <c r="AA53" s="55" t="str">
        <f t="shared" si="3"/>
        <v/>
      </c>
      <c r="AB53" s="54" t="str">
        <f t="shared" si="4"/>
        <v/>
      </c>
      <c r="AC53" s="55" t="str">
        <f t="shared" si="16"/>
        <v/>
      </c>
      <c r="AD53" s="56" t="str">
        <f t="shared" si="5"/>
        <v/>
      </c>
      <c r="AE53" s="68"/>
      <c r="AF53" s="68"/>
      <c r="AG53" s="49"/>
      <c r="AH53" s="79"/>
      <c r="AI53" s="79"/>
      <c r="AJ53" s="72"/>
      <c r="AK53" s="67"/>
      <c r="AL53" s="81"/>
      <c r="AM53" s="81"/>
      <c r="AN53" s="82"/>
      <c r="AO53" s="82"/>
      <c r="AP53" s="82"/>
      <c r="AQ53" s="82"/>
      <c r="AR53" s="82"/>
      <c r="AS53" s="82"/>
      <c r="AT53" s="81"/>
      <c r="AU53" s="81"/>
      <c r="AV53" s="81"/>
      <c r="AW53" s="85"/>
      <c r="AX53" s="38"/>
      <c r="AY53" s="38"/>
      <c r="AZ53" s="38"/>
      <c r="BA53" s="38"/>
      <c r="BB53" s="38"/>
      <c r="BC53" s="38"/>
      <c r="BD53" s="38"/>
      <c r="BE53" s="38"/>
      <c r="BF53" s="38"/>
      <c r="BG53" s="38"/>
      <c r="BH53" s="38"/>
      <c r="BI53" s="38"/>
      <c r="BJ53" s="38"/>
      <c r="BK53" s="38"/>
      <c r="BL53" s="38"/>
      <c r="BM53" s="38"/>
      <c r="BN53" s="38"/>
      <c r="BO53" s="38"/>
      <c r="BP53" s="38"/>
    </row>
    <row r="54" spans="1:68" ht="39" customHeight="1" x14ac:dyDescent="0.25">
      <c r="A54" s="330"/>
      <c r="B54" s="325"/>
      <c r="C54" s="325"/>
      <c r="D54" s="325"/>
      <c r="E54" s="325"/>
      <c r="F54" s="325"/>
      <c r="G54" s="325"/>
      <c r="H54" s="325"/>
      <c r="I54" s="325"/>
      <c r="J54" s="325"/>
      <c r="K54" s="325"/>
      <c r="L54" s="325"/>
      <c r="M54" s="325"/>
      <c r="N54" s="325"/>
      <c r="O54" s="67">
        <v>8</v>
      </c>
      <c r="P54" s="49"/>
      <c r="Q54" s="49"/>
      <c r="R54" s="67" t="str">
        <f t="shared" si="10"/>
        <v/>
      </c>
      <c r="S54" s="68"/>
      <c r="T54" s="68"/>
      <c r="U54" s="55" t="str">
        <f t="shared" si="1"/>
        <v/>
      </c>
      <c r="V54" s="68"/>
      <c r="W54" s="68"/>
      <c r="X54" s="68"/>
      <c r="Y54" s="69" t="str">
        <f t="shared" si="15"/>
        <v/>
      </c>
      <c r="Z54" s="54" t="str">
        <f t="shared" si="2"/>
        <v/>
      </c>
      <c r="AA54" s="55" t="str">
        <f t="shared" si="3"/>
        <v/>
      </c>
      <c r="AB54" s="54" t="str">
        <f t="shared" si="4"/>
        <v/>
      </c>
      <c r="AC54" s="55" t="str">
        <f t="shared" si="16"/>
        <v/>
      </c>
      <c r="AD54" s="56" t="str">
        <f t="shared" si="5"/>
        <v/>
      </c>
      <c r="AE54" s="68"/>
      <c r="AF54" s="68"/>
      <c r="AG54" s="49"/>
      <c r="AH54" s="79"/>
      <c r="AI54" s="79"/>
      <c r="AJ54" s="72"/>
      <c r="AK54" s="67"/>
      <c r="AL54" s="81"/>
      <c r="AM54" s="81"/>
      <c r="AN54" s="82"/>
      <c r="AO54" s="82"/>
      <c r="AP54" s="82"/>
      <c r="AQ54" s="82"/>
      <c r="AR54" s="82"/>
      <c r="AS54" s="82"/>
      <c r="AT54" s="81"/>
      <c r="AU54" s="81"/>
      <c r="AV54" s="81"/>
      <c r="AW54" s="85"/>
      <c r="AX54" s="38"/>
      <c r="AY54" s="38"/>
      <c r="AZ54" s="38"/>
      <c r="BA54" s="38"/>
      <c r="BB54" s="38"/>
      <c r="BC54" s="38"/>
      <c r="BD54" s="38"/>
      <c r="BE54" s="38"/>
      <c r="BF54" s="38"/>
      <c r="BG54" s="38"/>
      <c r="BH54" s="38"/>
      <c r="BI54" s="38"/>
      <c r="BJ54" s="38"/>
      <c r="BK54" s="38"/>
      <c r="BL54" s="38"/>
      <c r="BM54" s="38"/>
      <c r="BN54" s="38"/>
      <c r="BO54" s="38"/>
      <c r="BP54" s="38"/>
    </row>
    <row r="55" spans="1:68" ht="39" customHeight="1" x14ac:dyDescent="0.25">
      <c r="A55" s="330"/>
      <c r="B55" s="325"/>
      <c r="C55" s="325"/>
      <c r="D55" s="325"/>
      <c r="E55" s="325"/>
      <c r="F55" s="325"/>
      <c r="G55" s="325"/>
      <c r="H55" s="325"/>
      <c r="I55" s="325"/>
      <c r="J55" s="325"/>
      <c r="K55" s="325"/>
      <c r="L55" s="325"/>
      <c r="M55" s="325"/>
      <c r="N55" s="325"/>
      <c r="O55" s="67">
        <v>9</v>
      </c>
      <c r="P55" s="49"/>
      <c r="Q55" s="49"/>
      <c r="R55" s="67" t="str">
        <f t="shared" si="10"/>
        <v/>
      </c>
      <c r="S55" s="68"/>
      <c r="T55" s="68"/>
      <c r="U55" s="55" t="str">
        <f t="shared" si="1"/>
        <v/>
      </c>
      <c r="V55" s="68"/>
      <c r="W55" s="68"/>
      <c r="X55" s="68"/>
      <c r="Y55" s="69" t="str">
        <f t="shared" si="15"/>
        <v/>
      </c>
      <c r="Z55" s="54" t="str">
        <f t="shared" si="2"/>
        <v/>
      </c>
      <c r="AA55" s="55" t="str">
        <f t="shared" si="3"/>
        <v/>
      </c>
      <c r="AB55" s="54" t="str">
        <f t="shared" si="4"/>
        <v/>
      </c>
      <c r="AC55" s="55" t="str">
        <f t="shared" si="16"/>
        <v/>
      </c>
      <c r="AD55" s="56" t="str">
        <f t="shared" si="5"/>
        <v/>
      </c>
      <c r="AE55" s="68"/>
      <c r="AF55" s="68"/>
      <c r="AG55" s="49"/>
      <c r="AH55" s="79"/>
      <c r="AI55" s="79"/>
      <c r="AJ55" s="72"/>
      <c r="AK55" s="67"/>
      <c r="AL55" s="81"/>
      <c r="AM55" s="81"/>
      <c r="AN55" s="82"/>
      <c r="AO55" s="82"/>
      <c r="AP55" s="82"/>
      <c r="AQ55" s="82"/>
      <c r="AR55" s="82"/>
      <c r="AS55" s="82"/>
      <c r="AT55" s="81"/>
      <c r="AU55" s="81"/>
      <c r="AV55" s="81"/>
      <c r="AW55" s="85"/>
      <c r="AX55" s="38"/>
      <c r="AY55" s="38"/>
      <c r="AZ55" s="38"/>
      <c r="BA55" s="38"/>
      <c r="BB55" s="38"/>
      <c r="BC55" s="38"/>
      <c r="BD55" s="38"/>
      <c r="BE55" s="38"/>
      <c r="BF55" s="38"/>
      <c r="BG55" s="38"/>
      <c r="BH55" s="38"/>
      <c r="BI55" s="38"/>
      <c r="BJ55" s="38"/>
      <c r="BK55" s="38"/>
      <c r="BL55" s="38"/>
      <c r="BM55" s="38"/>
      <c r="BN55" s="38"/>
      <c r="BO55" s="38"/>
      <c r="BP55" s="38"/>
    </row>
    <row r="56" spans="1:68" ht="39" customHeight="1" x14ac:dyDescent="0.25">
      <c r="A56" s="331"/>
      <c r="B56" s="326"/>
      <c r="C56" s="326"/>
      <c r="D56" s="326"/>
      <c r="E56" s="326"/>
      <c r="F56" s="326"/>
      <c r="G56" s="326"/>
      <c r="H56" s="326"/>
      <c r="I56" s="326"/>
      <c r="J56" s="326"/>
      <c r="K56" s="326"/>
      <c r="L56" s="326"/>
      <c r="M56" s="326"/>
      <c r="N56" s="326"/>
      <c r="O56" s="87">
        <v>10</v>
      </c>
      <c r="P56" s="88"/>
      <c r="Q56" s="88"/>
      <c r="R56" s="67" t="str">
        <f t="shared" si="10"/>
        <v/>
      </c>
      <c r="S56" s="89"/>
      <c r="T56" s="89"/>
      <c r="U56" s="55" t="str">
        <f t="shared" si="1"/>
        <v/>
      </c>
      <c r="V56" s="89"/>
      <c r="W56" s="89"/>
      <c r="X56" s="89"/>
      <c r="Y56" s="69" t="str">
        <f t="shared" si="15"/>
        <v/>
      </c>
      <c r="Z56" s="54" t="str">
        <f t="shared" si="2"/>
        <v/>
      </c>
      <c r="AA56" s="55" t="str">
        <f t="shared" si="3"/>
        <v/>
      </c>
      <c r="AB56" s="54" t="str">
        <f t="shared" si="4"/>
        <v/>
      </c>
      <c r="AC56" s="55" t="str">
        <f t="shared" si="16"/>
        <v/>
      </c>
      <c r="AD56" s="56" t="str">
        <f t="shared" si="5"/>
        <v/>
      </c>
      <c r="AE56" s="89"/>
      <c r="AF56" s="89"/>
      <c r="AG56" s="88"/>
      <c r="AH56" s="90"/>
      <c r="AI56" s="90"/>
      <c r="AJ56" s="91"/>
      <c r="AK56" s="87"/>
      <c r="AL56" s="92"/>
      <c r="AM56" s="92"/>
      <c r="AN56" s="93"/>
      <c r="AO56" s="93"/>
      <c r="AP56" s="93"/>
      <c r="AQ56" s="93"/>
      <c r="AR56" s="93"/>
      <c r="AS56" s="93"/>
      <c r="AT56" s="92"/>
      <c r="AU56" s="92"/>
      <c r="AV56" s="92"/>
      <c r="AW56" s="95"/>
      <c r="AX56" s="38"/>
      <c r="AY56" s="38"/>
      <c r="AZ56" s="38"/>
      <c r="BA56" s="38"/>
      <c r="BB56" s="38"/>
      <c r="BC56" s="38"/>
      <c r="BD56" s="38"/>
      <c r="BE56" s="38"/>
      <c r="BF56" s="38"/>
      <c r="BG56" s="38"/>
      <c r="BH56" s="38"/>
      <c r="BI56" s="38"/>
      <c r="BJ56" s="38"/>
      <c r="BK56" s="38"/>
      <c r="BL56" s="38"/>
      <c r="BM56" s="38"/>
      <c r="BN56" s="38"/>
      <c r="BO56" s="38"/>
      <c r="BP56" s="38"/>
    </row>
    <row r="57" spans="1:68" ht="91.5" customHeight="1" x14ac:dyDescent="0.25">
      <c r="A57" s="329">
        <v>6</v>
      </c>
      <c r="B57" s="332" t="s">
        <v>283</v>
      </c>
      <c r="C57" s="332" t="s">
        <v>141</v>
      </c>
      <c r="D57" s="332" t="s">
        <v>284</v>
      </c>
      <c r="E57" s="332" t="s">
        <v>285</v>
      </c>
      <c r="F57" s="332" t="s">
        <v>286</v>
      </c>
      <c r="G57" s="333">
        <v>30</v>
      </c>
      <c r="H57" s="324" t="str">
        <f>IF(G57&lt;=0,"",IF(G57&lt;=2,"Muy Baja",IF(G57&lt;=24,"Baja",IF(G57&lt;=500,"Media",IF(G57&lt;=5000,"Alta","Muy Alta")))))</f>
        <v>Media</v>
      </c>
      <c r="I57" s="327">
        <f>IF(H57="","",IF(H57="Muy Baja",0.2,IF(H57="Baja",0.4,IF(H57="Media",0.6,IF(H57="Alta",0.8,IF(H57="Muy Alta",1,))))))</f>
        <v>0.6</v>
      </c>
      <c r="J57" s="327" t="s">
        <v>184</v>
      </c>
      <c r="K57" s="327" t="str">
        <f>IF(J57='Tabla Impacto corrupción '!$B$5,'Tabla Impacto corrupción '!$C$5,IF(J57='Tabla Impacto corrupción '!$B$6,'Tabla Impacto corrupción '!$C$6,IF(J57='Tabla Impacto corrupción '!$B$7,'Tabla Impacto corrupción '!$C$7)))</f>
        <v>Entre 6 y 11 es MAYOR</v>
      </c>
      <c r="L57" s="324" t="str">
        <f>IF(J57='Tabla Impacto corrupción '!$B$5,"Moderado",IF(J57='Tabla Impacto corrupción '!$B$6,"Mayor",IF(J57='Tabla Impacto corrupción '!$B$7,"Catastrófico")))</f>
        <v>Mayor</v>
      </c>
      <c r="M57" s="327">
        <f>IF(L57="","",IF(L57="Leve",0.2,IF(L57="Menor",0.4,IF(L57="Moderado",0.6,IF(L57="Mayor",0.8,IF(L57="Catastrófico",1,))))))</f>
        <v>0.8</v>
      </c>
      <c r="N57" s="328"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Alto</v>
      </c>
      <c r="O57" s="47">
        <v>1</v>
      </c>
      <c r="P57" s="48" t="s">
        <v>287</v>
      </c>
      <c r="Q57" s="49" t="s">
        <v>288</v>
      </c>
      <c r="R57" s="47" t="str">
        <f t="shared" si="10"/>
        <v>Probabilidad</v>
      </c>
      <c r="S57" s="50" t="s">
        <v>148</v>
      </c>
      <c r="T57" s="50" t="s">
        <v>149</v>
      </c>
      <c r="U57" s="51" t="str">
        <f t="shared" si="1"/>
        <v>40%</v>
      </c>
      <c r="V57" s="50" t="s">
        <v>150</v>
      </c>
      <c r="W57" s="50" t="s">
        <v>151</v>
      </c>
      <c r="X57" s="50" t="s">
        <v>152</v>
      </c>
      <c r="Y57" s="52">
        <f>IFERROR(IF(R57="Probabilidad",(I57-(+I57*U57)),IF(R57="Impacto",I57,"")),"")</f>
        <v>0.36</v>
      </c>
      <c r="Z57" s="53" t="str">
        <f t="shared" si="2"/>
        <v>Baja</v>
      </c>
      <c r="AA57" s="51">
        <f t="shared" si="3"/>
        <v>0.36</v>
      </c>
      <c r="AB57" s="53" t="str">
        <f t="shared" si="4"/>
        <v>Mayor</v>
      </c>
      <c r="AC57" s="51">
        <f>IFERROR(IF(R57="Impacto",(M57-(+M57*U57)),IF(R57="Probabilidad",M57,"")),"")</f>
        <v>0.8</v>
      </c>
      <c r="AD57" s="96" t="str">
        <f t="shared" si="5"/>
        <v>Alto</v>
      </c>
      <c r="AE57" s="50" t="s">
        <v>153</v>
      </c>
      <c r="AF57" s="72" t="s">
        <v>289</v>
      </c>
      <c r="AG57" s="72" t="s">
        <v>290</v>
      </c>
      <c r="AH57" s="135" t="s">
        <v>291</v>
      </c>
      <c r="AI57" s="58"/>
      <c r="AJ57" s="59"/>
      <c r="AK57" s="47" t="s">
        <v>157</v>
      </c>
      <c r="AL57" s="136" t="s">
        <v>292</v>
      </c>
      <c r="AM57" s="137" t="s">
        <v>293</v>
      </c>
      <c r="AN57" s="72" t="s">
        <v>294</v>
      </c>
      <c r="AO57" s="59" t="s">
        <v>295</v>
      </c>
      <c r="AP57" s="59"/>
      <c r="AQ57" s="130"/>
      <c r="AR57" s="75"/>
      <c r="AS57" s="75"/>
      <c r="AT57" s="120"/>
      <c r="AU57" s="121"/>
      <c r="AV57" s="120"/>
      <c r="AW57" s="122"/>
      <c r="AX57" s="38"/>
      <c r="AY57" s="38"/>
      <c r="AZ57" s="38"/>
      <c r="BA57" s="38"/>
      <c r="BB57" s="38"/>
      <c r="BC57" s="38"/>
      <c r="BD57" s="38"/>
      <c r="BE57" s="38"/>
      <c r="BF57" s="38"/>
      <c r="BG57" s="38"/>
      <c r="BH57" s="38"/>
      <c r="BI57" s="38"/>
      <c r="BJ57" s="38"/>
      <c r="BK57" s="38"/>
      <c r="BL57" s="38"/>
      <c r="BM57" s="38"/>
      <c r="BN57" s="38"/>
      <c r="BO57" s="38"/>
      <c r="BP57" s="38"/>
    </row>
    <row r="58" spans="1:68" ht="126" x14ac:dyDescent="0.25">
      <c r="A58" s="330"/>
      <c r="B58" s="325"/>
      <c r="C58" s="325"/>
      <c r="D58" s="325"/>
      <c r="E58" s="325"/>
      <c r="F58" s="325"/>
      <c r="G58" s="325"/>
      <c r="H58" s="325"/>
      <c r="I58" s="325"/>
      <c r="J58" s="325"/>
      <c r="K58" s="325"/>
      <c r="L58" s="325"/>
      <c r="M58" s="325"/>
      <c r="N58" s="325"/>
      <c r="O58" s="67">
        <v>2</v>
      </c>
      <c r="P58" s="111" t="s">
        <v>296</v>
      </c>
      <c r="Q58" s="111" t="s">
        <v>288</v>
      </c>
      <c r="R58" s="81" t="str">
        <f t="shared" si="10"/>
        <v>Probabilidad</v>
      </c>
      <c r="S58" s="138" t="s">
        <v>148</v>
      </c>
      <c r="T58" s="138" t="s">
        <v>149</v>
      </c>
      <c r="U58" s="139" t="str">
        <f t="shared" si="1"/>
        <v>40%</v>
      </c>
      <c r="V58" s="138" t="s">
        <v>150</v>
      </c>
      <c r="W58" s="138" t="s">
        <v>172</v>
      </c>
      <c r="X58" s="138" t="s">
        <v>152</v>
      </c>
      <c r="Y58" s="140">
        <f>IFERROR(IF(AND(R57="Probabilidad",R58="Probabilidad"),(AA57-(+AA57*U58)),IF(R58="Probabilidad",(I57-(+I57*U58)),IF(R58="Impacto",AA57,""))),"")</f>
        <v>0.216</v>
      </c>
      <c r="Z58" s="141" t="str">
        <f t="shared" si="2"/>
        <v>Baja</v>
      </c>
      <c r="AA58" s="139">
        <f t="shared" si="3"/>
        <v>0.216</v>
      </c>
      <c r="AB58" s="141" t="str">
        <f t="shared" si="4"/>
        <v>Mayor</v>
      </c>
      <c r="AC58" s="139">
        <f>IFERROR(IF(AND(R57="Impacto",R58="Impacto"),(AC57-(+AC57*U58)),IF(R58="Impacto",($M$57-(+$M$57*U58)),IF(R58="Probabilidad",AC57,""))),"")</f>
        <v>0.8</v>
      </c>
      <c r="AD58" s="142" t="str">
        <f t="shared" si="5"/>
        <v>Alto</v>
      </c>
      <c r="AE58" s="138" t="s">
        <v>153</v>
      </c>
      <c r="AF58" s="111"/>
      <c r="AG58" s="111"/>
      <c r="AH58" s="143"/>
      <c r="AI58" s="143"/>
      <c r="AJ58" s="111"/>
      <c r="AK58" s="81"/>
      <c r="AL58" s="144" t="s">
        <v>297</v>
      </c>
      <c r="AM58" s="145" t="s">
        <v>298</v>
      </c>
      <c r="AN58" s="72" t="s">
        <v>299</v>
      </c>
      <c r="AO58" s="72" t="s">
        <v>300</v>
      </c>
      <c r="AP58" s="59"/>
      <c r="AQ58" s="130"/>
      <c r="AR58" s="75"/>
      <c r="AS58" s="75"/>
      <c r="AT58" s="111"/>
      <c r="AU58" s="100"/>
      <c r="AV58" s="111"/>
      <c r="AW58" s="85"/>
      <c r="AX58" s="38"/>
      <c r="AY58" s="38"/>
      <c r="AZ58" s="38"/>
      <c r="BA58" s="38"/>
      <c r="BB58" s="38"/>
      <c r="BC58" s="38"/>
      <c r="BD58" s="38"/>
      <c r="BE58" s="38"/>
      <c r="BF58" s="38"/>
      <c r="BG58" s="38"/>
      <c r="BH58" s="38"/>
      <c r="BI58" s="38"/>
      <c r="BJ58" s="38"/>
      <c r="BK58" s="38"/>
      <c r="BL58" s="38"/>
      <c r="BM58" s="38"/>
      <c r="BN58" s="38"/>
      <c r="BO58" s="38"/>
      <c r="BP58" s="38"/>
    </row>
    <row r="59" spans="1:68" ht="161.25" customHeight="1" x14ac:dyDescent="0.25">
      <c r="A59" s="330"/>
      <c r="B59" s="325"/>
      <c r="C59" s="325"/>
      <c r="D59" s="325"/>
      <c r="E59" s="325"/>
      <c r="F59" s="325"/>
      <c r="G59" s="325"/>
      <c r="H59" s="325"/>
      <c r="I59" s="325"/>
      <c r="J59" s="325"/>
      <c r="K59" s="325"/>
      <c r="L59" s="325"/>
      <c r="M59" s="325"/>
      <c r="N59" s="325"/>
      <c r="O59" s="67">
        <v>3</v>
      </c>
      <c r="P59" s="49" t="s">
        <v>191</v>
      </c>
      <c r="Q59" s="49" t="s">
        <v>192</v>
      </c>
      <c r="R59" s="67" t="str">
        <f t="shared" si="10"/>
        <v>Probabilidad</v>
      </c>
      <c r="S59" s="68" t="s">
        <v>148</v>
      </c>
      <c r="T59" s="68" t="s">
        <v>149</v>
      </c>
      <c r="U59" s="55" t="str">
        <f t="shared" si="1"/>
        <v>40%</v>
      </c>
      <c r="V59" s="68" t="s">
        <v>150</v>
      </c>
      <c r="W59" s="68" t="s">
        <v>151</v>
      </c>
      <c r="X59" s="68" t="s">
        <v>152</v>
      </c>
      <c r="Y59" s="69">
        <f t="shared" ref="Y59:Y66" si="17">IFERROR(IF(AND(R58="Probabilidad",R59="Probabilidad"),(AA58-(+AA58*U59)),IF(AND(R58="Impacto",R59="Probabilidad"),(AA57-(+AA57*U59)),IF(R59="Impacto",AA58,""))),"")</f>
        <v>0.12959999999999999</v>
      </c>
      <c r="Z59" s="54" t="str">
        <f t="shared" si="2"/>
        <v>Muy Baja</v>
      </c>
      <c r="AA59" s="55">
        <f t="shared" si="3"/>
        <v>0.12959999999999999</v>
      </c>
      <c r="AB59" s="54" t="str">
        <f t="shared" si="4"/>
        <v>Mayor</v>
      </c>
      <c r="AC59" s="55">
        <f t="shared" ref="AC59:AC66" si="18">IFERROR(IF(AND(R58="Impacto",R59="Impacto"),(AC58-(+AC58*U59)),IF(AND(R58="Probabilidad",R59="Impacto"),(AC57-(+AC57*U59)),IF(R59="Probabilidad",AC58,""))),"")</f>
        <v>0.8</v>
      </c>
      <c r="AD59" s="56" t="str">
        <f t="shared" si="5"/>
        <v>Alto</v>
      </c>
      <c r="AE59" s="68" t="s">
        <v>301</v>
      </c>
      <c r="AF59" s="72" t="s">
        <v>302</v>
      </c>
      <c r="AG59" s="72" t="s">
        <v>303</v>
      </c>
      <c r="AH59" s="146" t="s">
        <v>166</v>
      </c>
      <c r="AI59" s="79"/>
      <c r="AJ59" s="72"/>
      <c r="AK59" s="47" t="s">
        <v>157</v>
      </c>
      <c r="AL59" s="73" t="s">
        <v>304</v>
      </c>
      <c r="AM59" s="100"/>
      <c r="AN59" s="72" t="s">
        <v>305</v>
      </c>
      <c r="AO59" s="72" t="s">
        <v>306</v>
      </c>
      <c r="AP59" s="72"/>
      <c r="AQ59" s="147"/>
      <c r="AR59" s="75"/>
      <c r="AS59" s="59"/>
      <c r="AT59" s="113"/>
      <c r="AU59" s="114"/>
      <c r="AV59" s="115"/>
      <c r="AW59" s="85"/>
      <c r="AX59" s="38"/>
      <c r="AY59" s="38"/>
      <c r="AZ59" s="38"/>
      <c r="BA59" s="38"/>
      <c r="BB59" s="38"/>
      <c r="BC59" s="38"/>
      <c r="BD59" s="38"/>
      <c r="BE59" s="38"/>
      <c r="BF59" s="38"/>
      <c r="BG59" s="38"/>
      <c r="BH59" s="38"/>
      <c r="BI59" s="38"/>
      <c r="BJ59" s="38"/>
      <c r="BK59" s="38"/>
      <c r="BL59" s="38"/>
      <c r="BM59" s="38"/>
      <c r="BN59" s="38"/>
      <c r="BO59" s="38"/>
      <c r="BP59" s="38"/>
    </row>
    <row r="60" spans="1:68" ht="211.5" customHeight="1" x14ac:dyDescent="0.25">
      <c r="A60" s="330"/>
      <c r="B60" s="325"/>
      <c r="C60" s="325"/>
      <c r="D60" s="325"/>
      <c r="E60" s="325"/>
      <c r="F60" s="325"/>
      <c r="G60" s="325"/>
      <c r="H60" s="325"/>
      <c r="I60" s="325"/>
      <c r="J60" s="325"/>
      <c r="K60" s="325"/>
      <c r="L60" s="325"/>
      <c r="M60" s="325"/>
      <c r="N60" s="325"/>
      <c r="O60" s="67">
        <v>4</v>
      </c>
      <c r="P60" s="49" t="s">
        <v>307</v>
      </c>
      <c r="Q60" s="49" t="s">
        <v>203</v>
      </c>
      <c r="R60" s="67" t="str">
        <f t="shared" si="10"/>
        <v>Probabilidad</v>
      </c>
      <c r="S60" s="68" t="s">
        <v>148</v>
      </c>
      <c r="T60" s="68" t="s">
        <v>149</v>
      </c>
      <c r="U60" s="55"/>
      <c r="V60" s="68" t="s">
        <v>150</v>
      </c>
      <c r="W60" s="68" t="s">
        <v>172</v>
      </c>
      <c r="X60" s="68" t="s">
        <v>152</v>
      </c>
      <c r="Y60" s="69">
        <f t="shared" si="17"/>
        <v>0.12959999999999999</v>
      </c>
      <c r="Z60" s="54" t="str">
        <f t="shared" si="2"/>
        <v>Muy Baja</v>
      </c>
      <c r="AA60" s="55">
        <f t="shared" si="3"/>
        <v>0.12959999999999999</v>
      </c>
      <c r="AB60" s="54" t="str">
        <f t="shared" si="4"/>
        <v>Mayor</v>
      </c>
      <c r="AC60" s="55">
        <f t="shared" si="18"/>
        <v>0.8</v>
      </c>
      <c r="AD60" s="56" t="str">
        <f t="shared" si="5"/>
        <v>Alto</v>
      </c>
      <c r="AE60" s="68" t="s">
        <v>153</v>
      </c>
      <c r="AF60" s="49"/>
      <c r="AG60" s="49"/>
      <c r="AH60" s="67"/>
      <c r="AI60" s="79"/>
      <c r="AJ60" s="72"/>
      <c r="AK60" s="67"/>
      <c r="AL60" s="111" t="s">
        <v>308</v>
      </c>
      <c r="AM60" s="148" t="s">
        <v>309</v>
      </c>
      <c r="AN60" s="72" t="s">
        <v>310</v>
      </c>
      <c r="AO60" s="279" t="s">
        <v>311</v>
      </c>
      <c r="AP60" s="149"/>
      <c r="AQ60" s="150"/>
      <c r="AR60" s="60"/>
      <c r="AS60" s="60"/>
      <c r="AT60" s="111"/>
      <c r="AU60" s="116"/>
      <c r="AV60" s="111"/>
      <c r="AW60" s="85"/>
      <c r="AX60" s="38"/>
      <c r="AY60" s="38"/>
      <c r="AZ60" s="38"/>
      <c r="BA60" s="38"/>
      <c r="BB60" s="38"/>
      <c r="BC60" s="38"/>
      <c r="BD60" s="38"/>
      <c r="BE60" s="38"/>
      <c r="BF60" s="38"/>
      <c r="BG60" s="38"/>
      <c r="BH60" s="38"/>
      <c r="BI60" s="38"/>
      <c r="BJ60" s="38"/>
      <c r="BK60" s="38"/>
      <c r="BL60" s="38"/>
      <c r="BM60" s="38"/>
      <c r="BN60" s="38"/>
      <c r="BO60" s="38"/>
      <c r="BP60" s="38"/>
    </row>
    <row r="61" spans="1:68" ht="126.75" customHeight="1" x14ac:dyDescent="0.25">
      <c r="A61" s="330"/>
      <c r="B61" s="325"/>
      <c r="C61" s="325"/>
      <c r="D61" s="325"/>
      <c r="E61" s="325"/>
      <c r="F61" s="325"/>
      <c r="G61" s="325"/>
      <c r="H61" s="325"/>
      <c r="I61" s="325"/>
      <c r="J61" s="325"/>
      <c r="K61" s="325"/>
      <c r="L61" s="325"/>
      <c r="M61" s="325"/>
      <c r="N61" s="325"/>
      <c r="O61" s="67">
        <v>5</v>
      </c>
      <c r="P61" s="49" t="s">
        <v>312</v>
      </c>
      <c r="Q61" s="49" t="s">
        <v>203</v>
      </c>
      <c r="R61" s="67" t="str">
        <f t="shared" si="10"/>
        <v>Probabilidad</v>
      </c>
      <c r="S61" s="68" t="s">
        <v>148</v>
      </c>
      <c r="T61" s="68" t="s">
        <v>149</v>
      </c>
      <c r="U61" s="55"/>
      <c r="V61" s="68" t="s">
        <v>150</v>
      </c>
      <c r="W61" s="68" t="s">
        <v>172</v>
      </c>
      <c r="X61" s="68" t="s">
        <v>152</v>
      </c>
      <c r="Y61" s="69">
        <f t="shared" si="17"/>
        <v>0.12959999999999999</v>
      </c>
      <c r="Z61" s="54" t="str">
        <f t="shared" si="2"/>
        <v>Muy Baja</v>
      </c>
      <c r="AA61" s="55">
        <f t="shared" si="3"/>
        <v>0.12959999999999999</v>
      </c>
      <c r="AB61" s="54" t="str">
        <f t="shared" si="4"/>
        <v>Mayor</v>
      </c>
      <c r="AC61" s="55">
        <f t="shared" si="18"/>
        <v>0.8</v>
      </c>
      <c r="AD61" s="56" t="str">
        <f t="shared" si="5"/>
        <v>Alto</v>
      </c>
      <c r="AE61" s="68" t="s">
        <v>153</v>
      </c>
      <c r="AF61" s="149" t="s">
        <v>313</v>
      </c>
      <c r="AG61" s="151" t="s">
        <v>314</v>
      </c>
      <c r="AH61" s="152" t="s">
        <v>315</v>
      </c>
      <c r="AI61" s="153"/>
      <c r="AJ61" s="151"/>
      <c r="AK61" s="47" t="s">
        <v>157</v>
      </c>
      <c r="AL61" s="144" t="s">
        <v>316</v>
      </c>
      <c r="AM61" s="154" t="s">
        <v>317</v>
      </c>
      <c r="AN61" s="72" t="s">
        <v>318</v>
      </c>
      <c r="AO61" s="49" t="s">
        <v>319</v>
      </c>
      <c r="AP61" s="155"/>
      <c r="AQ61" s="156"/>
      <c r="AR61" s="60"/>
      <c r="AS61" s="72"/>
      <c r="AT61" s="111"/>
      <c r="AU61" s="116"/>
      <c r="AV61" s="111"/>
      <c r="AW61" s="85"/>
      <c r="AX61" s="38"/>
      <c r="AY61" s="38"/>
      <c r="AZ61" s="38"/>
      <c r="BA61" s="38"/>
      <c r="BB61" s="38"/>
      <c r="BC61" s="38"/>
      <c r="BD61" s="38"/>
      <c r="BE61" s="38"/>
      <c r="BF61" s="38"/>
      <c r="BG61" s="38"/>
      <c r="BH61" s="38"/>
      <c r="BI61" s="38"/>
      <c r="BJ61" s="38"/>
      <c r="BK61" s="38"/>
      <c r="BL61" s="38"/>
      <c r="BM61" s="38"/>
      <c r="BN61" s="38"/>
      <c r="BO61" s="38"/>
      <c r="BP61" s="38"/>
    </row>
    <row r="62" spans="1:68" ht="105" customHeight="1" x14ac:dyDescent="0.25">
      <c r="A62" s="330"/>
      <c r="B62" s="325"/>
      <c r="C62" s="325"/>
      <c r="D62" s="325"/>
      <c r="E62" s="325"/>
      <c r="F62" s="325"/>
      <c r="G62" s="325"/>
      <c r="H62" s="325"/>
      <c r="I62" s="325"/>
      <c r="J62" s="325"/>
      <c r="K62" s="325"/>
      <c r="L62" s="325"/>
      <c r="M62" s="325"/>
      <c r="N62" s="325"/>
      <c r="O62" s="67">
        <v>6</v>
      </c>
      <c r="P62" s="49" t="s">
        <v>225</v>
      </c>
      <c r="Q62" s="49" t="s">
        <v>320</v>
      </c>
      <c r="R62" s="67" t="str">
        <f t="shared" si="10"/>
        <v>Probabilidad</v>
      </c>
      <c r="S62" s="68" t="s">
        <v>148</v>
      </c>
      <c r="T62" s="68" t="s">
        <v>149</v>
      </c>
      <c r="U62" s="55"/>
      <c r="V62" s="68" t="s">
        <v>187</v>
      </c>
      <c r="W62" s="68" t="s">
        <v>172</v>
      </c>
      <c r="X62" s="68" t="s">
        <v>152</v>
      </c>
      <c r="Y62" s="69">
        <f t="shared" si="17"/>
        <v>0.12959999999999999</v>
      </c>
      <c r="Z62" s="54" t="str">
        <f t="shared" si="2"/>
        <v>Muy Baja</v>
      </c>
      <c r="AA62" s="55">
        <f t="shared" si="3"/>
        <v>0.12959999999999999</v>
      </c>
      <c r="AB62" s="54" t="str">
        <f t="shared" si="4"/>
        <v>Mayor</v>
      </c>
      <c r="AC62" s="55">
        <f t="shared" si="18"/>
        <v>0.8</v>
      </c>
      <c r="AD62" s="56" t="str">
        <f t="shared" si="5"/>
        <v>Alto</v>
      </c>
      <c r="AE62" s="68" t="s">
        <v>153</v>
      </c>
      <c r="AF62" s="68"/>
      <c r="AG62" s="49"/>
      <c r="AH62" s="79"/>
      <c r="AI62" s="79"/>
      <c r="AJ62" s="72"/>
      <c r="AK62" s="67"/>
      <c r="AL62" s="73" t="s">
        <v>226</v>
      </c>
      <c r="AM62" s="74" t="s">
        <v>321</v>
      </c>
      <c r="AN62" s="72" t="s">
        <v>228</v>
      </c>
      <c r="AO62" s="72" t="s">
        <v>322</v>
      </c>
      <c r="AP62" s="82"/>
      <c r="AQ62" s="82"/>
      <c r="AR62" s="82"/>
      <c r="AS62" s="82"/>
      <c r="AT62" s="81"/>
      <c r="AU62" s="81"/>
      <c r="AV62" s="81"/>
      <c r="AW62" s="85"/>
      <c r="AX62" s="38"/>
      <c r="AY62" s="38"/>
      <c r="AZ62" s="38"/>
      <c r="BA62" s="38"/>
      <c r="BB62" s="38"/>
      <c r="BC62" s="38"/>
      <c r="BD62" s="38"/>
      <c r="BE62" s="38"/>
      <c r="BF62" s="38"/>
      <c r="BG62" s="38"/>
      <c r="BH62" s="38"/>
      <c r="BI62" s="38"/>
      <c r="BJ62" s="38"/>
      <c r="BK62" s="38"/>
      <c r="BL62" s="38"/>
      <c r="BM62" s="38"/>
      <c r="BN62" s="38"/>
      <c r="BO62" s="38"/>
      <c r="BP62" s="38"/>
    </row>
    <row r="63" spans="1:68" ht="39" customHeight="1" x14ac:dyDescent="0.25">
      <c r="A63" s="330"/>
      <c r="B63" s="325"/>
      <c r="C63" s="325"/>
      <c r="D63" s="325"/>
      <c r="E63" s="325"/>
      <c r="F63" s="325"/>
      <c r="G63" s="325"/>
      <c r="H63" s="325"/>
      <c r="I63" s="325"/>
      <c r="J63" s="325"/>
      <c r="K63" s="325"/>
      <c r="L63" s="325"/>
      <c r="M63" s="325"/>
      <c r="N63" s="325"/>
      <c r="O63" s="67">
        <v>7</v>
      </c>
      <c r="P63" s="49"/>
      <c r="Q63" s="49"/>
      <c r="R63" s="67" t="str">
        <f t="shared" si="10"/>
        <v/>
      </c>
      <c r="S63" s="68"/>
      <c r="T63" s="68"/>
      <c r="U63" s="55"/>
      <c r="V63" s="68"/>
      <c r="W63" s="68"/>
      <c r="X63" s="68"/>
      <c r="Y63" s="69" t="str">
        <f t="shared" si="17"/>
        <v/>
      </c>
      <c r="Z63" s="54" t="str">
        <f t="shared" si="2"/>
        <v/>
      </c>
      <c r="AA63" s="55" t="str">
        <f t="shared" si="3"/>
        <v/>
      </c>
      <c r="AB63" s="54" t="str">
        <f t="shared" si="4"/>
        <v/>
      </c>
      <c r="AC63" s="55" t="str">
        <f t="shared" si="18"/>
        <v/>
      </c>
      <c r="AD63" s="56" t="str">
        <f t="shared" si="5"/>
        <v/>
      </c>
      <c r="AE63" s="68"/>
      <c r="AF63" s="68"/>
      <c r="AG63" s="49"/>
      <c r="AH63" s="79"/>
      <c r="AI63" s="79"/>
      <c r="AJ63" s="72"/>
      <c r="AK63" s="67"/>
      <c r="AL63" s="81"/>
      <c r="AM63" s="81"/>
      <c r="AN63" s="82"/>
      <c r="AO63" s="82"/>
      <c r="AP63" s="82"/>
      <c r="AQ63" s="82"/>
      <c r="AR63" s="82"/>
      <c r="AS63" s="82"/>
      <c r="AT63" s="81"/>
      <c r="AU63" s="81"/>
      <c r="AV63" s="81"/>
      <c r="AW63" s="85"/>
      <c r="AX63" s="38"/>
      <c r="AY63" s="38"/>
      <c r="AZ63" s="38"/>
      <c r="BA63" s="38"/>
      <c r="BB63" s="38"/>
      <c r="BC63" s="38"/>
      <c r="BD63" s="38"/>
      <c r="BE63" s="38"/>
      <c r="BF63" s="38"/>
      <c r="BG63" s="38"/>
      <c r="BH63" s="38"/>
      <c r="BI63" s="38"/>
      <c r="BJ63" s="38"/>
      <c r="BK63" s="38"/>
      <c r="BL63" s="38"/>
      <c r="BM63" s="38"/>
      <c r="BN63" s="38"/>
      <c r="BO63" s="38"/>
      <c r="BP63" s="38"/>
    </row>
    <row r="64" spans="1:68" ht="39" customHeight="1" x14ac:dyDescent="0.25">
      <c r="A64" s="330"/>
      <c r="B64" s="325"/>
      <c r="C64" s="325"/>
      <c r="D64" s="325"/>
      <c r="E64" s="325"/>
      <c r="F64" s="325"/>
      <c r="G64" s="325"/>
      <c r="H64" s="325"/>
      <c r="I64" s="325"/>
      <c r="J64" s="325"/>
      <c r="K64" s="325"/>
      <c r="L64" s="325"/>
      <c r="M64" s="325"/>
      <c r="N64" s="325"/>
      <c r="O64" s="67">
        <v>8</v>
      </c>
      <c r="P64" s="49"/>
      <c r="Q64" s="49"/>
      <c r="R64" s="67" t="str">
        <f t="shared" si="10"/>
        <v/>
      </c>
      <c r="S64" s="68"/>
      <c r="T64" s="68"/>
      <c r="U64" s="55"/>
      <c r="V64" s="68"/>
      <c r="W64" s="68"/>
      <c r="X64" s="68"/>
      <c r="Y64" s="69" t="str">
        <f t="shared" si="17"/>
        <v/>
      </c>
      <c r="Z64" s="54" t="str">
        <f t="shared" si="2"/>
        <v/>
      </c>
      <c r="AA64" s="55" t="str">
        <f t="shared" si="3"/>
        <v/>
      </c>
      <c r="AB64" s="54" t="str">
        <f t="shared" si="4"/>
        <v/>
      </c>
      <c r="AC64" s="55" t="str">
        <f t="shared" si="18"/>
        <v/>
      </c>
      <c r="AD64" s="56" t="str">
        <f t="shared" si="5"/>
        <v/>
      </c>
      <c r="AE64" s="68"/>
      <c r="AF64" s="68"/>
      <c r="AG64" s="49"/>
      <c r="AH64" s="79"/>
      <c r="AI64" s="79"/>
      <c r="AJ64" s="72"/>
      <c r="AK64" s="67"/>
      <c r="AL64" s="81"/>
      <c r="AM64" s="81"/>
      <c r="AN64" s="82"/>
      <c r="AO64" s="82"/>
      <c r="AP64" s="82"/>
      <c r="AQ64" s="82"/>
      <c r="AR64" s="82"/>
      <c r="AS64" s="82"/>
      <c r="AT64" s="81"/>
      <c r="AU64" s="81"/>
      <c r="AV64" s="81"/>
      <c r="AW64" s="85"/>
      <c r="AX64" s="38"/>
      <c r="AY64" s="38"/>
      <c r="AZ64" s="38"/>
      <c r="BA64" s="38"/>
      <c r="BB64" s="38"/>
      <c r="BC64" s="38"/>
      <c r="BD64" s="38"/>
      <c r="BE64" s="38"/>
      <c r="BF64" s="38"/>
      <c r="BG64" s="38"/>
      <c r="BH64" s="38"/>
      <c r="BI64" s="38"/>
      <c r="BJ64" s="38"/>
      <c r="BK64" s="38"/>
      <c r="BL64" s="38"/>
      <c r="BM64" s="38"/>
      <c r="BN64" s="38"/>
      <c r="BO64" s="38"/>
      <c r="BP64" s="38"/>
    </row>
    <row r="65" spans="1:68" ht="39" customHeight="1" x14ac:dyDescent="0.25">
      <c r="A65" s="330"/>
      <c r="B65" s="325"/>
      <c r="C65" s="325"/>
      <c r="D65" s="325"/>
      <c r="E65" s="325"/>
      <c r="F65" s="325"/>
      <c r="G65" s="325"/>
      <c r="H65" s="325"/>
      <c r="I65" s="325"/>
      <c r="J65" s="325"/>
      <c r="K65" s="325"/>
      <c r="L65" s="325"/>
      <c r="M65" s="325"/>
      <c r="N65" s="325"/>
      <c r="O65" s="67">
        <v>9</v>
      </c>
      <c r="P65" s="49"/>
      <c r="Q65" s="49"/>
      <c r="R65" s="67" t="str">
        <f t="shared" si="10"/>
        <v/>
      </c>
      <c r="S65" s="68"/>
      <c r="T65" s="68"/>
      <c r="U65" s="55"/>
      <c r="V65" s="68"/>
      <c r="W65" s="68"/>
      <c r="X65" s="68"/>
      <c r="Y65" s="69" t="str">
        <f t="shared" si="17"/>
        <v/>
      </c>
      <c r="Z65" s="54" t="str">
        <f t="shared" si="2"/>
        <v/>
      </c>
      <c r="AA65" s="55" t="str">
        <f t="shared" si="3"/>
        <v/>
      </c>
      <c r="AB65" s="54" t="str">
        <f t="shared" si="4"/>
        <v/>
      </c>
      <c r="AC65" s="55" t="str">
        <f t="shared" si="18"/>
        <v/>
      </c>
      <c r="AD65" s="56" t="str">
        <f t="shared" si="5"/>
        <v/>
      </c>
      <c r="AE65" s="68"/>
      <c r="AF65" s="68"/>
      <c r="AG65" s="49"/>
      <c r="AH65" s="79"/>
      <c r="AI65" s="79"/>
      <c r="AJ65" s="72"/>
      <c r="AK65" s="67"/>
      <c r="AL65" s="81"/>
      <c r="AM65" s="81"/>
      <c r="AN65" s="82"/>
      <c r="AO65" s="82"/>
      <c r="AP65" s="82"/>
      <c r="AQ65" s="82"/>
      <c r="AR65" s="82"/>
      <c r="AS65" s="82"/>
      <c r="AT65" s="81"/>
      <c r="AU65" s="81"/>
      <c r="AV65" s="81"/>
      <c r="AW65" s="85"/>
      <c r="AX65" s="38"/>
      <c r="AY65" s="38"/>
      <c r="AZ65" s="38"/>
      <c r="BA65" s="38"/>
      <c r="BB65" s="38"/>
      <c r="BC65" s="38"/>
      <c r="BD65" s="38"/>
      <c r="BE65" s="38"/>
      <c r="BF65" s="38"/>
      <c r="BG65" s="38"/>
      <c r="BH65" s="38"/>
      <c r="BI65" s="38"/>
      <c r="BJ65" s="38"/>
      <c r="BK65" s="38"/>
      <c r="BL65" s="38"/>
      <c r="BM65" s="38"/>
      <c r="BN65" s="38"/>
      <c r="BO65" s="38"/>
      <c r="BP65" s="38"/>
    </row>
    <row r="66" spans="1:68" ht="39" customHeight="1" x14ac:dyDescent="0.25">
      <c r="A66" s="331"/>
      <c r="B66" s="326"/>
      <c r="C66" s="326"/>
      <c r="D66" s="326"/>
      <c r="E66" s="326"/>
      <c r="F66" s="326"/>
      <c r="G66" s="326"/>
      <c r="H66" s="326"/>
      <c r="I66" s="326"/>
      <c r="J66" s="326"/>
      <c r="K66" s="326"/>
      <c r="L66" s="326"/>
      <c r="M66" s="326"/>
      <c r="N66" s="326"/>
      <c r="O66" s="87">
        <v>10</v>
      </c>
      <c r="P66" s="88"/>
      <c r="Q66" s="88"/>
      <c r="R66" s="67" t="str">
        <f t="shared" si="10"/>
        <v/>
      </c>
      <c r="S66" s="68"/>
      <c r="T66" s="68"/>
      <c r="U66" s="55"/>
      <c r="V66" s="68"/>
      <c r="W66" s="68"/>
      <c r="X66" s="68"/>
      <c r="Y66" s="69" t="str">
        <f t="shared" si="17"/>
        <v/>
      </c>
      <c r="Z66" s="54" t="str">
        <f t="shared" si="2"/>
        <v/>
      </c>
      <c r="AA66" s="55" t="str">
        <f t="shared" si="3"/>
        <v/>
      </c>
      <c r="AB66" s="54" t="str">
        <f t="shared" si="4"/>
        <v/>
      </c>
      <c r="AC66" s="55" t="str">
        <f t="shared" si="18"/>
        <v/>
      </c>
      <c r="AD66" s="56" t="str">
        <f t="shared" si="5"/>
        <v/>
      </c>
      <c r="AE66" s="68"/>
      <c r="AF66" s="89"/>
      <c r="AG66" s="88"/>
      <c r="AH66" s="90"/>
      <c r="AI66" s="90"/>
      <c r="AJ66" s="91"/>
      <c r="AK66" s="87"/>
      <c r="AL66" s="92"/>
      <c r="AM66" s="92"/>
      <c r="AN66" s="93"/>
      <c r="AO66" s="93"/>
      <c r="AP66" s="83"/>
      <c r="AQ66" s="93"/>
      <c r="AR66" s="93"/>
      <c r="AS66" s="93"/>
      <c r="AT66" s="92"/>
      <c r="AU66" s="92"/>
      <c r="AV66" s="92"/>
      <c r="AW66" s="95"/>
      <c r="AX66" s="38"/>
      <c r="AY66" s="38"/>
      <c r="AZ66" s="38"/>
      <c r="BA66" s="38"/>
      <c r="BB66" s="38"/>
      <c r="BC66" s="38"/>
      <c r="BD66" s="38"/>
      <c r="BE66" s="38"/>
      <c r="BF66" s="38"/>
      <c r="BG66" s="38"/>
      <c r="BH66" s="38"/>
      <c r="BI66" s="38"/>
      <c r="BJ66" s="38"/>
      <c r="BK66" s="38"/>
      <c r="BL66" s="38"/>
      <c r="BM66" s="38"/>
      <c r="BN66" s="38"/>
      <c r="BO66" s="38"/>
      <c r="BP66" s="38"/>
    </row>
    <row r="67" spans="1:68" ht="166.5" customHeight="1" x14ac:dyDescent="0.25">
      <c r="A67" s="329">
        <v>7</v>
      </c>
      <c r="B67" s="332" t="s">
        <v>323</v>
      </c>
      <c r="C67" s="332" t="s">
        <v>141</v>
      </c>
      <c r="D67" s="332" t="s">
        <v>324</v>
      </c>
      <c r="E67" s="332" t="s">
        <v>325</v>
      </c>
      <c r="F67" s="332" t="s">
        <v>326</v>
      </c>
      <c r="G67" s="333">
        <v>2</v>
      </c>
      <c r="H67" s="324" t="str">
        <f>IF(G67&lt;=0,"",IF(G67&lt;=2,"Muy Baja",IF(G67&lt;=24,"Baja",IF(G67&lt;=500,"Media",IF(G67&lt;=5000,"Alta","Muy Alta")))))</f>
        <v>Muy Baja</v>
      </c>
      <c r="I67" s="327">
        <f>IF(H67="","",IF(H67="Muy Baja",0.2,IF(H67="Baja",0.4,IF(H67="Media",0.6,IF(H67="Alta",0.8,IF(H67="Muy Alta",1,))))))</f>
        <v>0.2</v>
      </c>
      <c r="J67" s="327" t="s">
        <v>184</v>
      </c>
      <c r="K67" s="327" t="str">
        <f>IF(J67='Tabla Impacto corrupción '!$B$5,'Tabla Impacto corrupción '!$C$5,IF(J67='Tabla Impacto corrupción '!$B$6,'Tabla Impacto corrupción '!$C$6,IF(J67='Tabla Impacto corrupción '!$B$7,'Tabla Impacto corrupción '!$C$7)))</f>
        <v>Entre 6 y 11 es MAYOR</v>
      </c>
      <c r="L67" s="324" t="str">
        <f>IF(J67='Tabla Impacto corrupción '!$B$5,"Moderado",IF(J67='Tabla Impacto corrupción '!$B$6,"Mayor",IF(J67='Tabla Impacto corrupción '!$B$7,"Catastrófico")))</f>
        <v>Mayor</v>
      </c>
      <c r="M67" s="327">
        <f>IF(L67="","",IF(L67="Leve",0.2,IF(L67="Menor",0.4,IF(L67="Moderado",0.6,IF(L67="Mayor",0.8,IF(L67="Catastrófico",1,))))))</f>
        <v>0.8</v>
      </c>
      <c r="N67" s="328"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Alto</v>
      </c>
      <c r="O67" s="47">
        <v>1</v>
      </c>
      <c r="P67" s="49" t="s">
        <v>327</v>
      </c>
      <c r="Q67" s="49" t="s">
        <v>328</v>
      </c>
      <c r="R67" s="47" t="str">
        <f t="shared" si="10"/>
        <v>Probabilidad</v>
      </c>
      <c r="S67" s="50" t="s">
        <v>148</v>
      </c>
      <c r="T67" s="50" t="s">
        <v>149</v>
      </c>
      <c r="U67" s="51" t="str">
        <f t="shared" ref="U67:U156" si="19">IF(AND(S67="Preventivo",T67="Automático"),"50%",IF(AND(S67="Preventivo",T67="Manual"),"40%",IF(AND(S67="Detectivo",T67="Automático"),"40%",IF(AND(S67="Detectivo",T67="Manual"),"30%",IF(AND(S67="Correctivo",T67="Automático"),"35%",IF(AND(S67="Correctivo",T67="Manual"),"25%",""))))))</f>
        <v>40%</v>
      </c>
      <c r="V67" s="50" t="s">
        <v>187</v>
      </c>
      <c r="W67" s="50" t="s">
        <v>151</v>
      </c>
      <c r="X67" s="50" t="s">
        <v>152</v>
      </c>
      <c r="Y67" s="52">
        <f>IFERROR(IF(R67="Probabilidad",(I67-(+I67*U67)),IF(R67="Impacto",I67,"")),"")</f>
        <v>0.12</v>
      </c>
      <c r="Z67" s="53" t="str">
        <f t="shared" si="2"/>
        <v>Muy Baja</v>
      </c>
      <c r="AA67" s="51">
        <f t="shared" si="3"/>
        <v>0.12</v>
      </c>
      <c r="AB67" s="53" t="str">
        <f t="shared" si="4"/>
        <v>Mayor</v>
      </c>
      <c r="AC67" s="51">
        <f>IFERROR(IF(R67="Impacto",(M67-(+M67*U67)),IF(R67="Probabilidad",M67,"")),"")</f>
        <v>0.8</v>
      </c>
      <c r="AD67" s="96" t="str">
        <f t="shared" si="5"/>
        <v>Alto</v>
      </c>
      <c r="AE67" s="50" t="s">
        <v>153</v>
      </c>
      <c r="AF67" s="49" t="s">
        <v>329</v>
      </c>
      <c r="AG67" s="48" t="s">
        <v>330</v>
      </c>
      <c r="AH67" s="48" t="s">
        <v>331</v>
      </c>
      <c r="AI67" s="57"/>
      <c r="AJ67" s="59"/>
      <c r="AK67" s="47" t="s">
        <v>157</v>
      </c>
      <c r="AL67" s="60" t="s">
        <v>332</v>
      </c>
      <c r="AM67" s="97" t="s">
        <v>333</v>
      </c>
      <c r="AN67" s="72" t="s">
        <v>334</v>
      </c>
      <c r="AO67" s="59" t="s">
        <v>504</v>
      </c>
      <c r="AP67" s="60"/>
      <c r="AQ67" s="62"/>
      <c r="AR67" s="75"/>
      <c r="AS67" s="72"/>
      <c r="AT67" s="120"/>
      <c r="AU67" s="121"/>
      <c r="AV67" s="120"/>
      <c r="AW67" s="122"/>
      <c r="AX67" s="38"/>
      <c r="AY67" s="38"/>
      <c r="AZ67" s="38"/>
      <c r="BA67" s="38"/>
      <c r="BB67" s="38"/>
      <c r="BC67" s="38"/>
      <c r="BD67" s="38"/>
      <c r="BE67" s="38"/>
      <c r="BF67" s="38"/>
      <c r="BG67" s="38"/>
      <c r="BH67" s="38"/>
      <c r="BI67" s="38"/>
      <c r="BJ67" s="38"/>
      <c r="BK67" s="38"/>
      <c r="BL67" s="38"/>
      <c r="BM67" s="38"/>
      <c r="BN67" s="38"/>
      <c r="BO67" s="38"/>
      <c r="BP67" s="38"/>
    </row>
    <row r="68" spans="1:68" ht="191.25" customHeight="1" x14ac:dyDescent="0.25">
      <c r="A68" s="330"/>
      <c r="B68" s="325"/>
      <c r="C68" s="325"/>
      <c r="D68" s="325"/>
      <c r="E68" s="325"/>
      <c r="F68" s="325"/>
      <c r="G68" s="325"/>
      <c r="H68" s="325"/>
      <c r="I68" s="325"/>
      <c r="J68" s="325"/>
      <c r="K68" s="325"/>
      <c r="L68" s="325"/>
      <c r="M68" s="325"/>
      <c r="N68" s="325"/>
      <c r="O68" s="67">
        <v>2</v>
      </c>
      <c r="P68" s="49" t="s">
        <v>335</v>
      </c>
      <c r="Q68" s="49" t="s">
        <v>328</v>
      </c>
      <c r="R68" s="67" t="str">
        <f t="shared" si="10"/>
        <v>Probabilidad</v>
      </c>
      <c r="S68" s="68" t="s">
        <v>148</v>
      </c>
      <c r="T68" s="68" t="s">
        <v>149</v>
      </c>
      <c r="U68" s="55" t="str">
        <f t="shared" si="19"/>
        <v>40%</v>
      </c>
      <c r="V68" s="68" t="s">
        <v>187</v>
      </c>
      <c r="W68" s="68" t="s">
        <v>151</v>
      </c>
      <c r="X68" s="68" t="s">
        <v>152</v>
      </c>
      <c r="Y68" s="69">
        <f>IFERROR(IF(AND(R67="Probabilidad",R68="Probabilidad"),(AA67-(+AA67*U68)),IF(R68="Probabilidad",(I67-(+I67*U68)),IF(R68="Impacto",AA67,""))),"")</f>
        <v>7.1999999999999995E-2</v>
      </c>
      <c r="Z68" s="54" t="str">
        <f t="shared" si="2"/>
        <v>Muy Baja</v>
      </c>
      <c r="AA68" s="55">
        <f t="shared" si="3"/>
        <v>7.1999999999999995E-2</v>
      </c>
      <c r="AB68" s="54" t="str">
        <f t="shared" si="4"/>
        <v>Mayor</v>
      </c>
      <c r="AC68" s="55">
        <f>IFERROR(IF(AND(R67="Impacto",R68="Impacto"),(AC67-(+AC67*U68)),IF(R68="Impacto",($M$67-(+$M$67*U68)),IF(R68="Probabilidad",AC67,""))),"")</f>
        <v>0.8</v>
      </c>
      <c r="AD68" s="56" t="str">
        <f t="shared" si="5"/>
        <v>Alto</v>
      </c>
      <c r="AE68" s="68" t="s">
        <v>153</v>
      </c>
      <c r="AF68" s="49" t="s">
        <v>336</v>
      </c>
      <c r="AG68" s="49" t="s">
        <v>337</v>
      </c>
      <c r="AH68" s="157" t="s">
        <v>338</v>
      </c>
      <c r="AI68" s="70"/>
      <c r="AJ68" s="49"/>
      <c r="AK68" s="67" t="s">
        <v>157</v>
      </c>
      <c r="AL68" s="125" t="s">
        <v>339</v>
      </c>
      <c r="AM68" s="126" t="s">
        <v>340</v>
      </c>
      <c r="AN68" s="72" t="s">
        <v>341</v>
      </c>
      <c r="AO68" s="72" t="s">
        <v>505</v>
      </c>
      <c r="AP68" s="158"/>
      <c r="AQ68" s="76"/>
      <c r="AR68" s="75"/>
      <c r="AS68" s="72"/>
      <c r="AT68" s="159"/>
      <c r="AU68" s="100"/>
      <c r="AV68" s="159"/>
      <c r="AW68" s="85"/>
      <c r="AX68" s="38"/>
      <c r="AY68" s="38"/>
      <c r="AZ68" s="38"/>
      <c r="BA68" s="38"/>
      <c r="BB68" s="38"/>
      <c r="BC68" s="38"/>
      <c r="BD68" s="38"/>
      <c r="BE68" s="38"/>
      <c r="BF68" s="38"/>
      <c r="BG68" s="38"/>
      <c r="BH68" s="38"/>
      <c r="BI68" s="38"/>
      <c r="BJ68" s="38"/>
      <c r="BK68" s="38"/>
      <c r="BL68" s="38"/>
      <c r="BM68" s="38"/>
      <c r="BN68" s="38"/>
      <c r="BO68" s="38"/>
      <c r="BP68" s="38"/>
    </row>
    <row r="69" spans="1:68" ht="154.5" customHeight="1" x14ac:dyDescent="0.25">
      <c r="A69" s="330"/>
      <c r="B69" s="325"/>
      <c r="C69" s="325"/>
      <c r="D69" s="325"/>
      <c r="E69" s="325"/>
      <c r="F69" s="325"/>
      <c r="G69" s="325"/>
      <c r="H69" s="325"/>
      <c r="I69" s="325"/>
      <c r="J69" s="325"/>
      <c r="K69" s="325"/>
      <c r="L69" s="325"/>
      <c r="M69" s="325"/>
      <c r="N69" s="325"/>
      <c r="O69" s="67">
        <v>3</v>
      </c>
      <c r="P69" s="49" t="s">
        <v>342</v>
      </c>
      <c r="Q69" s="49" t="s">
        <v>328</v>
      </c>
      <c r="R69" s="67" t="str">
        <f t="shared" si="10"/>
        <v>Probabilidad</v>
      </c>
      <c r="S69" s="68" t="s">
        <v>148</v>
      </c>
      <c r="T69" s="68" t="s">
        <v>236</v>
      </c>
      <c r="U69" s="55" t="str">
        <f t="shared" si="19"/>
        <v>50%</v>
      </c>
      <c r="V69" s="68" t="s">
        <v>187</v>
      </c>
      <c r="W69" s="68" t="s">
        <v>172</v>
      </c>
      <c r="X69" s="68" t="s">
        <v>152</v>
      </c>
      <c r="Y69" s="69">
        <f t="shared" ref="Y69:Y76" si="20">IFERROR(IF(AND(R68="Probabilidad",R69="Probabilidad"),(AA68-(+AA68*U69)),IF(AND(R68="Impacto",R69="Probabilidad"),(AA67-(+AA67*U69)),IF(R69="Impacto",AA68,""))),"")</f>
        <v>3.5999999999999997E-2</v>
      </c>
      <c r="Z69" s="54" t="str">
        <f t="shared" si="2"/>
        <v>Muy Baja</v>
      </c>
      <c r="AA69" s="55">
        <f t="shared" si="3"/>
        <v>3.5999999999999997E-2</v>
      </c>
      <c r="AB69" s="54" t="str">
        <f t="shared" si="4"/>
        <v>Mayor</v>
      </c>
      <c r="AC69" s="55">
        <f t="shared" ref="AC69:AC76" si="21">IFERROR(IF(AND(R68="Impacto",R69="Impacto"),(AC68-(+AC68*U69)),IF(AND(R68="Probabilidad",R69="Impacto"),(AC67-(+AC67*U69)),IF(R69="Probabilidad",AC68,""))),"")</f>
        <v>0.8</v>
      </c>
      <c r="AD69" s="56" t="str">
        <f t="shared" si="5"/>
        <v>Alto</v>
      </c>
      <c r="AE69" s="68" t="s">
        <v>153</v>
      </c>
      <c r="AF69" s="49" t="s">
        <v>343</v>
      </c>
      <c r="AG69" s="160" t="s">
        <v>330</v>
      </c>
      <c r="AH69" s="49" t="s">
        <v>344</v>
      </c>
      <c r="AI69" s="70"/>
      <c r="AJ69" s="49"/>
      <c r="AK69" s="67" t="s">
        <v>157</v>
      </c>
      <c r="AL69" s="125" t="s">
        <v>345</v>
      </c>
      <c r="AM69" s="126" t="s">
        <v>346</v>
      </c>
      <c r="AN69" s="72" t="s">
        <v>347</v>
      </c>
      <c r="AO69" s="276" t="s">
        <v>506</v>
      </c>
      <c r="AP69" s="75"/>
      <c r="AQ69" s="76"/>
      <c r="AR69" s="75"/>
      <c r="AS69" s="72"/>
      <c r="AT69" s="111"/>
      <c r="AU69" s="100"/>
      <c r="AV69" s="111"/>
      <c r="AW69" s="85"/>
      <c r="AX69" s="38"/>
      <c r="AY69" s="38"/>
      <c r="AZ69" s="38"/>
      <c r="BA69" s="38"/>
      <c r="BB69" s="38"/>
      <c r="BC69" s="38"/>
      <c r="BD69" s="38"/>
      <c r="BE69" s="38"/>
      <c r="BF69" s="38"/>
      <c r="BG69" s="38"/>
      <c r="BH69" s="38"/>
      <c r="BI69" s="38"/>
      <c r="BJ69" s="38"/>
      <c r="BK69" s="38"/>
      <c r="BL69" s="38"/>
      <c r="BM69" s="38"/>
      <c r="BN69" s="38"/>
      <c r="BO69" s="38"/>
      <c r="BP69" s="38"/>
    </row>
    <row r="70" spans="1:68" ht="39" customHeight="1" x14ac:dyDescent="0.25">
      <c r="A70" s="330"/>
      <c r="B70" s="325"/>
      <c r="C70" s="325"/>
      <c r="D70" s="325"/>
      <c r="E70" s="325"/>
      <c r="F70" s="325"/>
      <c r="G70" s="325"/>
      <c r="H70" s="325"/>
      <c r="I70" s="325"/>
      <c r="J70" s="325"/>
      <c r="K70" s="325"/>
      <c r="L70" s="325"/>
      <c r="M70" s="325"/>
      <c r="N70" s="325"/>
      <c r="O70" s="67">
        <v>4</v>
      </c>
      <c r="P70" s="49"/>
      <c r="Q70" s="49"/>
      <c r="R70" s="67" t="str">
        <f t="shared" si="10"/>
        <v/>
      </c>
      <c r="S70" s="68"/>
      <c r="T70" s="68"/>
      <c r="U70" s="55" t="str">
        <f t="shared" si="19"/>
        <v/>
      </c>
      <c r="V70" s="68"/>
      <c r="W70" s="68"/>
      <c r="X70" s="68"/>
      <c r="Y70" s="69" t="str">
        <f t="shared" si="20"/>
        <v/>
      </c>
      <c r="Z70" s="54" t="str">
        <f t="shared" si="2"/>
        <v/>
      </c>
      <c r="AA70" s="55" t="str">
        <f t="shared" si="3"/>
        <v/>
      </c>
      <c r="AB70" s="54" t="str">
        <f t="shared" si="4"/>
        <v/>
      </c>
      <c r="AC70" s="55" t="str">
        <f t="shared" si="21"/>
        <v/>
      </c>
      <c r="AD70" s="56" t="str">
        <f t="shared" si="5"/>
        <v/>
      </c>
      <c r="AE70" s="68"/>
      <c r="AF70" s="68"/>
      <c r="AG70" s="49"/>
      <c r="AH70" s="79"/>
      <c r="AI70" s="79"/>
      <c r="AJ70" s="72"/>
      <c r="AK70" s="67"/>
      <c r="AL70" s="81"/>
      <c r="AM70" s="81"/>
      <c r="AN70" s="82"/>
      <c r="AO70" s="82"/>
      <c r="AP70" s="82"/>
      <c r="AQ70" s="82"/>
      <c r="AR70" s="82"/>
      <c r="AS70" s="82"/>
      <c r="AT70" s="81"/>
      <c r="AU70" s="81"/>
      <c r="AV70" s="81"/>
      <c r="AW70" s="85"/>
      <c r="AX70" s="38"/>
      <c r="AY70" s="38"/>
      <c r="AZ70" s="38"/>
      <c r="BA70" s="38"/>
      <c r="BB70" s="38"/>
      <c r="BC70" s="38"/>
      <c r="BD70" s="38"/>
      <c r="BE70" s="38"/>
      <c r="BF70" s="38"/>
      <c r="BG70" s="38"/>
      <c r="BH70" s="38"/>
      <c r="BI70" s="38"/>
      <c r="BJ70" s="38"/>
      <c r="BK70" s="38"/>
      <c r="BL70" s="38"/>
      <c r="BM70" s="38"/>
      <c r="BN70" s="38"/>
      <c r="BO70" s="38"/>
      <c r="BP70" s="38"/>
    </row>
    <row r="71" spans="1:68" ht="39" customHeight="1" x14ac:dyDescent="0.25">
      <c r="A71" s="330"/>
      <c r="B71" s="325"/>
      <c r="C71" s="325"/>
      <c r="D71" s="325"/>
      <c r="E71" s="325"/>
      <c r="F71" s="325"/>
      <c r="G71" s="325"/>
      <c r="H71" s="325"/>
      <c r="I71" s="325"/>
      <c r="J71" s="325"/>
      <c r="K71" s="325"/>
      <c r="L71" s="325"/>
      <c r="M71" s="325"/>
      <c r="N71" s="325"/>
      <c r="O71" s="67">
        <v>5</v>
      </c>
      <c r="P71" s="49"/>
      <c r="Q71" s="104"/>
      <c r="R71" s="67" t="str">
        <f t="shared" si="10"/>
        <v/>
      </c>
      <c r="S71" s="68"/>
      <c r="T71" s="68"/>
      <c r="U71" s="55" t="str">
        <f t="shared" si="19"/>
        <v/>
      </c>
      <c r="V71" s="68"/>
      <c r="W71" s="68"/>
      <c r="X71" s="68"/>
      <c r="Y71" s="69" t="str">
        <f t="shared" si="20"/>
        <v/>
      </c>
      <c r="Z71" s="54" t="str">
        <f t="shared" si="2"/>
        <v/>
      </c>
      <c r="AA71" s="55" t="str">
        <f t="shared" si="3"/>
        <v/>
      </c>
      <c r="AB71" s="54" t="str">
        <f t="shared" si="4"/>
        <v/>
      </c>
      <c r="AC71" s="55" t="str">
        <f t="shared" si="21"/>
        <v/>
      </c>
      <c r="AD71" s="56" t="str">
        <f t="shared" si="5"/>
        <v/>
      </c>
      <c r="AE71" s="68"/>
      <c r="AF71" s="68"/>
      <c r="AG71" s="49"/>
      <c r="AH71" s="79"/>
      <c r="AI71" s="79"/>
      <c r="AJ71" s="72"/>
      <c r="AK71" s="67"/>
      <c r="AL71" s="81"/>
      <c r="AM71" s="81"/>
      <c r="AN71" s="82"/>
      <c r="AO71" s="82"/>
      <c r="AP71" s="82"/>
      <c r="AQ71" s="82"/>
      <c r="AR71" s="82"/>
      <c r="AS71" s="82"/>
      <c r="AT71" s="81"/>
      <c r="AU71" s="81"/>
      <c r="AV71" s="81"/>
      <c r="AW71" s="85"/>
      <c r="AX71" s="38"/>
      <c r="AY71" s="38"/>
      <c r="AZ71" s="38"/>
      <c r="BA71" s="38"/>
      <c r="BB71" s="38"/>
      <c r="BC71" s="38"/>
      <c r="BD71" s="38"/>
      <c r="BE71" s="38"/>
      <c r="BF71" s="38"/>
      <c r="BG71" s="38"/>
      <c r="BH71" s="38"/>
      <c r="BI71" s="38"/>
      <c r="BJ71" s="38"/>
      <c r="BK71" s="38"/>
      <c r="BL71" s="38"/>
      <c r="BM71" s="38"/>
      <c r="BN71" s="38"/>
      <c r="BO71" s="38"/>
      <c r="BP71" s="38"/>
    </row>
    <row r="72" spans="1:68" ht="39" customHeight="1" x14ac:dyDescent="0.25">
      <c r="A72" s="330"/>
      <c r="B72" s="325"/>
      <c r="C72" s="325"/>
      <c r="D72" s="325"/>
      <c r="E72" s="325"/>
      <c r="F72" s="325"/>
      <c r="G72" s="325"/>
      <c r="H72" s="325"/>
      <c r="I72" s="325"/>
      <c r="J72" s="325"/>
      <c r="K72" s="325"/>
      <c r="L72" s="325"/>
      <c r="M72" s="325"/>
      <c r="N72" s="325"/>
      <c r="O72" s="67">
        <v>6</v>
      </c>
      <c r="P72" s="49"/>
      <c r="Q72" s="49"/>
      <c r="R72" s="67" t="str">
        <f t="shared" si="10"/>
        <v/>
      </c>
      <c r="S72" s="68"/>
      <c r="T72" s="68"/>
      <c r="U72" s="55" t="str">
        <f t="shared" si="19"/>
        <v/>
      </c>
      <c r="V72" s="68"/>
      <c r="W72" s="68"/>
      <c r="X72" s="68"/>
      <c r="Y72" s="69" t="str">
        <f t="shared" si="20"/>
        <v/>
      </c>
      <c r="Z72" s="54" t="str">
        <f t="shared" si="2"/>
        <v/>
      </c>
      <c r="AA72" s="55" t="str">
        <f t="shared" si="3"/>
        <v/>
      </c>
      <c r="AB72" s="54" t="str">
        <f t="shared" si="4"/>
        <v/>
      </c>
      <c r="AC72" s="55" t="str">
        <f t="shared" si="21"/>
        <v/>
      </c>
      <c r="AD72" s="56" t="str">
        <f t="shared" si="5"/>
        <v/>
      </c>
      <c r="AE72" s="68"/>
      <c r="AF72" s="68"/>
      <c r="AG72" s="49"/>
      <c r="AH72" s="79"/>
      <c r="AI72" s="79"/>
      <c r="AJ72" s="72"/>
      <c r="AK72" s="67"/>
      <c r="AL72" s="81"/>
      <c r="AM72" s="81"/>
      <c r="AN72" s="82"/>
      <c r="AO72" s="82"/>
      <c r="AP72" s="82"/>
      <c r="AQ72" s="82"/>
      <c r="AR72" s="82"/>
      <c r="AS72" s="82"/>
      <c r="AT72" s="81"/>
      <c r="AU72" s="81"/>
      <c r="AV72" s="81"/>
      <c r="AW72" s="85"/>
      <c r="AX72" s="38"/>
      <c r="AY72" s="38"/>
      <c r="AZ72" s="38"/>
      <c r="BA72" s="38"/>
      <c r="BB72" s="38"/>
      <c r="BC72" s="38"/>
      <c r="BD72" s="38"/>
      <c r="BE72" s="38"/>
      <c r="BF72" s="38"/>
      <c r="BG72" s="38"/>
      <c r="BH72" s="38"/>
      <c r="BI72" s="38"/>
      <c r="BJ72" s="38"/>
      <c r="BK72" s="38"/>
      <c r="BL72" s="38"/>
      <c r="BM72" s="38"/>
      <c r="BN72" s="38"/>
      <c r="BO72" s="38"/>
      <c r="BP72" s="38"/>
    </row>
    <row r="73" spans="1:68" ht="39" customHeight="1" x14ac:dyDescent="0.25">
      <c r="A73" s="330"/>
      <c r="B73" s="325"/>
      <c r="C73" s="325"/>
      <c r="D73" s="325"/>
      <c r="E73" s="325"/>
      <c r="F73" s="325"/>
      <c r="G73" s="325"/>
      <c r="H73" s="325"/>
      <c r="I73" s="325"/>
      <c r="J73" s="325"/>
      <c r="K73" s="325"/>
      <c r="L73" s="325"/>
      <c r="M73" s="325"/>
      <c r="N73" s="325"/>
      <c r="O73" s="67">
        <v>7</v>
      </c>
      <c r="P73" s="49"/>
      <c r="Q73" s="49"/>
      <c r="R73" s="67" t="str">
        <f t="shared" si="10"/>
        <v/>
      </c>
      <c r="S73" s="68"/>
      <c r="T73" s="68"/>
      <c r="U73" s="55" t="str">
        <f t="shared" si="19"/>
        <v/>
      </c>
      <c r="V73" s="68"/>
      <c r="W73" s="68"/>
      <c r="X73" s="68"/>
      <c r="Y73" s="69" t="str">
        <f t="shared" si="20"/>
        <v/>
      </c>
      <c r="Z73" s="54" t="str">
        <f t="shared" si="2"/>
        <v/>
      </c>
      <c r="AA73" s="55" t="str">
        <f t="shared" si="3"/>
        <v/>
      </c>
      <c r="AB73" s="54" t="str">
        <f t="shared" si="4"/>
        <v/>
      </c>
      <c r="AC73" s="55" t="str">
        <f t="shared" si="21"/>
        <v/>
      </c>
      <c r="AD73" s="56" t="str">
        <f t="shared" si="5"/>
        <v/>
      </c>
      <c r="AE73" s="68"/>
      <c r="AF73" s="68"/>
      <c r="AG73" s="49"/>
      <c r="AH73" s="79"/>
      <c r="AI73" s="79"/>
      <c r="AJ73" s="72"/>
      <c r="AK73" s="67"/>
      <c r="AL73" s="81"/>
      <c r="AM73" s="81"/>
      <c r="AN73" s="82"/>
      <c r="AO73" s="82"/>
      <c r="AP73" s="82"/>
      <c r="AQ73" s="82"/>
      <c r="AR73" s="82"/>
      <c r="AS73" s="82"/>
      <c r="AT73" s="81"/>
      <c r="AU73" s="81"/>
      <c r="AV73" s="81"/>
      <c r="AW73" s="85"/>
      <c r="AX73" s="38"/>
      <c r="AY73" s="38"/>
      <c r="AZ73" s="38"/>
      <c r="BA73" s="38"/>
      <c r="BB73" s="38"/>
      <c r="BC73" s="38"/>
      <c r="BD73" s="38"/>
      <c r="BE73" s="38"/>
      <c r="BF73" s="38"/>
      <c r="BG73" s="38"/>
      <c r="BH73" s="38"/>
      <c r="BI73" s="38"/>
      <c r="BJ73" s="38"/>
      <c r="BK73" s="38"/>
      <c r="BL73" s="38"/>
      <c r="BM73" s="38"/>
      <c r="BN73" s="38"/>
      <c r="BO73" s="38"/>
      <c r="BP73" s="38"/>
    </row>
    <row r="74" spans="1:68" ht="39" customHeight="1" x14ac:dyDescent="0.25">
      <c r="A74" s="330"/>
      <c r="B74" s="325"/>
      <c r="C74" s="325"/>
      <c r="D74" s="325"/>
      <c r="E74" s="325"/>
      <c r="F74" s="325"/>
      <c r="G74" s="325"/>
      <c r="H74" s="325"/>
      <c r="I74" s="325"/>
      <c r="J74" s="325"/>
      <c r="K74" s="325"/>
      <c r="L74" s="325"/>
      <c r="M74" s="325"/>
      <c r="N74" s="325"/>
      <c r="O74" s="67">
        <v>8</v>
      </c>
      <c r="P74" s="49"/>
      <c r="Q74" s="49"/>
      <c r="R74" s="67" t="str">
        <f t="shared" si="10"/>
        <v/>
      </c>
      <c r="S74" s="68"/>
      <c r="T74" s="68"/>
      <c r="U74" s="55" t="str">
        <f t="shared" si="19"/>
        <v/>
      </c>
      <c r="V74" s="68"/>
      <c r="W74" s="68"/>
      <c r="X74" s="68"/>
      <c r="Y74" s="69" t="str">
        <f t="shared" si="20"/>
        <v/>
      </c>
      <c r="Z74" s="54" t="str">
        <f t="shared" si="2"/>
        <v/>
      </c>
      <c r="AA74" s="55" t="str">
        <f t="shared" si="3"/>
        <v/>
      </c>
      <c r="AB74" s="54" t="str">
        <f t="shared" si="4"/>
        <v/>
      </c>
      <c r="AC74" s="55" t="str">
        <f t="shared" si="21"/>
        <v/>
      </c>
      <c r="AD74" s="56" t="str">
        <f t="shared" si="5"/>
        <v/>
      </c>
      <c r="AE74" s="68"/>
      <c r="AF74" s="68"/>
      <c r="AG74" s="49"/>
      <c r="AH74" s="79"/>
      <c r="AI74" s="79"/>
      <c r="AJ74" s="72"/>
      <c r="AK74" s="67"/>
      <c r="AL74" s="81"/>
      <c r="AM74" s="81"/>
      <c r="AN74" s="82"/>
      <c r="AO74" s="82"/>
      <c r="AP74" s="82"/>
      <c r="AQ74" s="82"/>
      <c r="AR74" s="82"/>
      <c r="AS74" s="82"/>
      <c r="AT74" s="81"/>
      <c r="AU74" s="81"/>
      <c r="AV74" s="81"/>
      <c r="AW74" s="85"/>
      <c r="AX74" s="38"/>
      <c r="AY74" s="38"/>
      <c r="AZ74" s="38"/>
      <c r="BA74" s="38"/>
      <c r="BB74" s="38"/>
      <c r="BC74" s="38"/>
      <c r="BD74" s="38"/>
      <c r="BE74" s="38"/>
      <c r="BF74" s="38"/>
      <c r="BG74" s="38"/>
      <c r="BH74" s="38"/>
      <c r="BI74" s="38"/>
      <c r="BJ74" s="38"/>
      <c r="BK74" s="38"/>
      <c r="BL74" s="38"/>
      <c r="BM74" s="38"/>
      <c r="BN74" s="38"/>
      <c r="BO74" s="38"/>
      <c r="BP74" s="38"/>
    </row>
    <row r="75" spans="1:68" ht="39" customHeight="1" x14ac:dyDescent="0.25">
      <c r="A75" s="330"/>
      <c r="B75" s="325"/>
      <c r="C75" s="325"/>
      <c r="D75" s="325"/>
      <c r="E75" s="325"/>
      <c r="F75" s="325"/>
      <c r="G75" s="325"/>
      <c r="H75" s="325"/>
      <c r="I75" s="325"/>
      <c r="J75" s="325"/>
      <c r="K75" s="325"/>
      <c r="L75" s="325"/>
      <c r="M75" s="325"/>
      <c r="N75" s="325"/>
      <c r="O75" s="67">
        <v>9</v>
      </c>
      <c r="P75" s="49"/>
      <c r="Q75" s="49"/>
      <c r="R75" s="67" t="str">
        <f t="shared" si="10"/>
        <v/>
      </c>
      <c r="S75" s="68"/>
      <c r="T75" s="68"/>
      <c r="U75" s="55" t="str">
        <f t="shared" si="19"/>
        <v/>
      </c>
      <c r="V75" s="68"/>
      <c r="W75" s="68"/>
      <c r="X75" s="68"/>
      <c r="Y75" s="69" t="str">
        <f t="shared" si="20"/>
        <v/>
      </c>
      <c r="Z75" s="54" t="str">
        <f t="shared" si="2"/>
        <v/>
      </c>
      <c r="AA75" s="55" t="str">
        <f t="shared" si="3"/>
        <v/>
      </c>
      <c r="AB75" s="54" t="str">
        <f t="shared" si="4"/>
        <v/>
      </c>
      <c r="AC75" s="55" t="str">
        <f t="shared" si="21"/>
        <v/>
      </c>
      <c r="AD75" s="56" t="str">
        <f t="shared" si="5"/>
        <v/>
      </c>
      <c r="AE75" s="68"/>
      <c r="AF75" s="68"/>
      <c r="AG75" s="49"/>
      <c r="AH75" s="79"/>
      <c r="AI75" s="79"/>
      <c r="AJ75" s="72"/>
      <c r="AK75" s="67"/>
      <c r="AL75" s="81"/>
      <c r="AM75" s="81"/>
      <c r="AN75" s="82"/>
      <c r="AO75" s="82"/>
      <c r="AP75" s="82"/>
      <c r="AQ75" s="82"/>
      <c r="AR75" s="82"/>
      <c r="AS75" s="82"/>
      <c r="AT75" s="81"/>
      <c r="AU75" s="81"/>
      <c r="AV75" s="81"/>
      <c r="AW75" s="85"/>
      <c r="AX75" s="38"/>
      <c r="AY75" s="38"/>
      <c r="AZ75" s="38"/>
      <c r="BA75" s="38"/>
      <c r="BB75" s="38"/>
      <c r="BC75" s="38"/>
      <c r="BD75" s="38"/>
      <c r="BE75" s="38"/>
      <c r="BF75" s="38"/>
      <c r="BG75" s="38"/>
      <c r="BH75" s="38"/>
      <c r="BI75" s="38"/>
      <c r="BJ75" s="38"/>
      <c r="BK75" s="38"/>
      <c r="BL75" s="38"/>
      <c r="BM75" s="38"/>
      <c r="BN75" s="38"/>
      <c r="BO75" s="38"/>
      <c r="BP75" s="38"/>
    </row>
    <row r="76" spans="1:68" ht="39" customHeight="1" x14ac:dyDescent="0.25">
      <c r="A76" s="331"/>
      <c r="B76" s="326"/>
      <c r="C76" s="326"/>
      <c r="D76" s="326"/>
      <c r="E76" s="326"/>
      <c r="F76" s="326"/>
      <c r="G76" s="326"/>
      <c r="H76" s="326"/>
      <c r="I76" s="326"/>
      <c r="J76" s="326"/>
      <c r="K76" s="326"/>
      <c r="L76" s="326"/>
      <c r="M76" s="326"/>
      <c r="N76" s="326"/>
      <c r="O76" s="87">
        <v>10</v>
      </c>
      <c r="P76" s="88"/>
      <c r="Q76" s="88"/>
      <c r="R76" s="67" t="str">
        <f t="shared" si="10"/>
        <v/>
      </c>
      <c r="S76" s="68"/>
      <c r="T76" s="68"/>
      <c r="U76" s="55" t="str">
        <f t="shared" si="19"/>
        <v/>
      </c>
      <c r="V76" s="68"/>
      <c r="W76" s="68"/>
      <c r="X76" s="68"/>
      <c r="Y76" s="69" t="str">
        <f t="shared" si="20"/>
        <v/>
      </c>
      <c r="Z76" s="54" t="str">
        <f t="shared" si="2"/>
        <v/>
      </c>
      <c r="AA76" s="55" t="str">
        <f t="shared" si="3"/>
        <v/>
      </c>
      <c r="AB76" s="54" t="str">
        <f t="shared" si="4"/>
        <v/>
      </c>
      <c r="AC76" s="55" t="str">
        <f t="shared" si="21"/>
        <v/>
      </c>
      <c r="AD76" s="56" t="str">
        <f t="shared" si="5"/>
        <v/>
      </c>
      <c r="AE76" s="68"/>
      <c r="AF76" s="89"/>
      <c r="AG76" s="88"/>
      <c r="AH76" s="90"/>
      <c r="AI76" s="90"/>
      <c r="AJ76" s="91"/>
      <c r="AK76" s="87"/>
      <c r="AL76" s="92"/>
      <c r="AM76" s="92"/>
      <c r="AN76" s="93"/>
      <c r="AO76" s="93"/>
      <c r="AP76" s="93"/>
      <c r="AQ76" s="93"/>
      <c r="AR76" s="93"/>
      <c r="AS76" s="93"/>
      <c r="AT76" s="92"/>
      <c r="AU76" s="92"/>
      <c r="AV76" s="92"/>
      <c r="AW76" s="95"/>
      <c r="AX76" s="38"/>
      <c r="AY76" s="38"/>
      <c r="AZ76" s="38"/>
      <c r="BA76" s="38"/>
      <c r="BB76" s="38"/>
      <c r="BC76" s="38"/>
      <c r="BD76" s="38"/>
      <c r="BE76" s="38"/>
      <c r="BF76" s="38"/>
      <c r="BG76" s="38"/>
      <c r="BH76" s="38"/>
      <c r="BI76" s="38"/>
      <c r="BJ76" s="38"/>
      <c r="BK76" s="38"/>
      <c r="BL76" s="38"/>
      <c r="BM76" s="38"/>
      <c r="BN76" s="38"/>
      <c r="BO76" s="38"/>
      <c r="BP76" s="38"/>
    </row>
    <row r="77" spans="1:68" ht="226.5" customHeight="1" x14ac:dyDescent="0.25">
      <c r="A77" s="329">
        <v>8</v>
      </c>
      <c r="B77" s="332" t="s">
        <v>348</v>
      </c>
      <c r="C77" s="332" t="s">
        <v>141</v>
      </c>
      <c r="D77" s="332" t="s">
        <v>349</v>
      </c>
      <c r="E77" s="332" t="s">
        <v>350</v>
      </c>
      <c r="F77" s="332" t="s">
        <v>351</v>
      </c>
      <c r="G77" s="333">
        <v>6</v>
      </c>
      <c r="H77" s="324" t="str">
        <f>IF(G77&lt;=0,"",IF(G77&lt;=2,"Muy Baja",IF(G77&lt;=24,"Baja",IF(G77&lt;=500,"Media",IF(G77&lt;=5000,"Alta","Muy Alta")))))</f>
        <v>Baja</v>
      </c>
      <c r="I77" s="327">
        <f>IF(H77="","",IF(H77="Muy Baja",0.2,IF(H77="Baja",0.4,IF(H77="Media",0.6,IF(H77="Alta",0.8,IF(H77="Muy Alta",1,))))))</f>
        <v>0.4</v>
      </c>
      <c r="J77" s="327" t="s">
        <v>184</v>
      </c>
      <c r="K77" s="327" t="str">
        <f>IF(J77='Tabla Impacto corrupción '!$B$5,'Tabla Impacto corrupción '!$C$5,IF(J77='Tabla Impacto corrupción '!$B$6,'Tabla Impacto corrupción '!$C$6,IF(J77='Tabla Impacto corrupción '!$B$7,'Tabla Impacto corrupción '!$C$7)))</f>
        <v>Entre 6 y 11 es MAYOR</v>
      </c>
      <c r="L77" s="324" t="str">
        <f>IF(J77='Tabla Impacto corrupción '!$B$5,"Moderado",IF(J77='Tabla Impacto corrupción '!$B$6,"Mayor",IF(J77='Tabla Impacto corrupción '!$B$7,"Catastrófico")))</f>
        <v>Mayor</v>
      </c>
      <c r="M77" s="327">
        <f>IF(L77="","",IF(L77="Leve",0.2,IF(L77="Menor",0.4,IF(L77="Moderado",0.6,IF(L77="Mayor",0.8,IF(L77="Catastrófico",1,))))))</f>
        <v>0.8</v>
      </c>
      <c r="N77" s="328" t="str">
        <f>IF(OR(AND(H77="Muy Baja",L77="Leve"),AND(H77="Muy Baja",L77="Menor"),AND(H77="Baja",L77="Leve")),"Bajo",IF(OR(AND(H77="Muy baja",L77="Moderado"),AND(H77="Baja",L77="Menor"),AND(H77="Baja",L77="Moderado"),AND(H77="Media",L77="Leve"),AND(H77="Media",L77="Menor"),AND(H77="Media",L77="Moderado"),AND(H77="Alta",L77="Leve"),AND(H77="Alta",L77="Menor")),"Moderado",IF(OR(AND(H77="Muy Baja",L77="Mayor"),AND(H77="Baja",L77="Mayor"),AND(H77="Media",L77="Mayor"),AND(H77="Alta",L77="Moderado"),AND(H77="Alta",L77="Mayor"),AND(H77="Muy Alta",L77="Leve"),AND(H77="Muy Alta",L77="Menor"),AND(H77="Muy Alta",L77="Moderado"),AND(H77="Muy Alta",L77="Mayor")),"Alto",IF(OR(AND(H77="Muy Baja",L77="Catastrófico"),AND(H77="Baja",L77="Catastrófico"),AND(H77="Media",L77="Catastrófico"),AND(H77="Alta",L77="Catastrófico"),AND(H77="Muy Alta",L77="Catastrófico")),"Extremo",""))))</f>
        <v>Alto</v>
      </c>
      <c r="O77" s="47">
        <v>1</v>
      </c>
      <c r="P77" s="48" t="s">
        <v>352</v>
      </c>
      <c r="Q77" s="49" t="s">
        <v>353</v>
      </c>
      <c r="R77" s="47" t="str">
        <f t="shared" si="10"/>
        <v>Probabilidad</v>
      </c>
      <c r="S77" s="50" t="s">
        <v>148</v>
      </c>
      <c r="T77" s="50" t="s">
        <v>236</v>
      </c>
      <c r="U77" s="51" t="str">
        <f t="shared" si="19"/>
        <v>50%</v>
      </c>
      <c r="V77" s="50" t="s">
        <v>187</v>
      </c>
      <c r="W77" s="50" t="s">
        <v>172</v>
      </c>
      <c r="X77" s="50" t="s">
        <v>152</v>
      </c>
      <c r="Y77" s="52">
        <f>IFERROR(IF(R77="Probabilidad",(I77-(+I77*U77)),IF(R77="Impacto",I77,"")),"")</f>
        <v>0.2</v>
      </c>
      <c r="Z77" s="53" t="str">
        <f t="shared" si="2"/>
        <v>Muy Baja</v>
      </c>
      <c r="AA77" s="51">
        <f t="shared" si="3"/>
        <v>0.2</v>
      </c>
      <c r="AB77" s="53" t="str">
        <f t="shared" si="4"/>
        <v>Mayor</v>
      </c>
      <c r="AC77" s="51">
        <f>IFERROR(IF(R77="Impacto",(M77-(+M77*U77)),IF(R77="Probabilidad",M77,"")),"")</f>
        <v>0.8</v>
      </c>
      <c r="AD77" s="96" t="str">
        <f t="shared" si="5"/>
        <v>Alto</v>
      </c>
      <c r="AE77" s="50" t="s">
        <v>153</v>
      </c>
      <c r="AF77" s="50"/>
      <c r="AG77" s="104"/>
      <c r="AH77" s="58"/>
      <c r="AI77" s="58"/>
      <c r="AJ77" s="59"/>
      <c r="AK77" s="47"/>
      <c r="AL77" s="73" t="s">
        <v>354</v>
      </c>
      <c r="AM77" s="80"/>
      <c r="AN77" s="72" t="s">
        <v>355</v>
      </c>
      <c r="AO77" s="59" t="s">
        <v>356</v>
      </c>
      <c r="AP77" s="59"/>
      <c r="AQ77" s="161"/>
      <c r="AR77" s="75"/>
      <c r="AS77" s="75"/>
      <c r="AT77" s="162"/>
      <c r="AU77" s="163"/>
      <c r="AV77" s="162"/>
      <c r="AW77" s="122"/>
      <c r="AX77" s="38"/>
      <c r="AY77" s="38"/>
      <c r="AZ77" s="38"/>
      <c r="BA77" s="38"/>
      <c r="BB77" s="38"/>
      <c r="BC77" s="38"/>
      <c r="BD77" s="38"/>
      <c r="BE77" s="38"/>
      <c r="BF77" s="38"/>
      <c r="BG77" s="38"/>
      <c r="BH77" s="38"/>
      <c r="BI77" s="38"/>
      <c r="BJ77" s="38"/>
      <c r="BK77" s="38"/>
      <c r="BL77" s="38"/>
      <c r="BM77" s="38"/>
      <c r="BN77" s="38"/>
      <c r="BO77" s="38"/>
      <c r="BP77" s="38"/>
    </row>
    <row r="78" spans="1:68" ht="150.75" customHeight="1" x14ac:dyDescent="0.25">
      <c r="A78" s="330"/>
      <c r="B78" s="325"/>
      <c r="C78" s="325"/>
      <c r="D78" s="325"/>
      <c r="E78" s="325"/>
      <c r="F78" s="325"/>
      <c r="G78" s="325"/>
      <c r="H78" s="325"/>
      <c r="I78" s="325"/>
      <c r="J78" s="325"/>
      <c r="K78" s="325"/>
      <c r="L78" s="325"/>
      <c r="M78" s="325"/>
      <c r="N78" s="325"/>
      <c r="O78" s="67">
        <v>2</v>
      </c>
      <c r="P78" s="49" t="s">
        <v>357</v>
      </c>
      <c r="Q78" s="49" t="s">
        <v>358</v>
      </c>
      <c r="R78" s="67" t="str">
        <f t="shared" si="10"/>
        <v>Probabilidad</v>
      </c>
      <c r="S78" s="68" t="s">
        <v>148</v>
      </c>
      <c r="T78" s="68" t="s">
        <v>149</v>
      </c>
      <c r="U78" s="55" t="str">
        <f t="shared" si="19"/>
        <v>40%</v>
      </c>
      <c r="V78" s="68" t="s">
        <v>150</v>
      </c>
      <c r="W78" s="68" t="s">
        <v>151</v>
      </c>
      <c r="X78" s="68" t="s">
        <v>152</v>
      </c>
      <c r="Y78" s="69">
        <f>IFERROR(IF(AND(R77="Probabilidad",R78="Probabilidad"),(AA77-(+AA77*U78)),IF(R78="Probabilidad",(I77-(+I77*U78)),IF(R78="Impacto",AA77,""))),"")</f>
        <v>0.12</v>
      </c>
      <c r="Z78" s="54" t="str">
        <f t="shared" si="2"/>
        <v>Muy Baja</v>
      </c>
      <c r="AA78" s="55">
        <f t="shared" si="3"/>
        <v>0.12</v>
      </c>
      <c r="AB78" s="54" t="str">
        <f t="shared" si="4"/>
        <v>Mayor</v>
      </c>
      <c r="AC78" s="55">
        <f>IFERROR(IF(AND(R77="Impacto",R78="Impacto"),(AC77-(+AC77*U78)),IF(R78="Impacto",($M$77-(+$M$77*U78)),IF(R78="Probabilidad",AC77,""))),"")</f>
        <v>0.8</v>
      </c>
      <c r="AD78" s="56" t="str">
        <f t="shared" si="5"/>
        <v>Alto</v>
      </c>
      <c r="AE78" s="68" t="s">
        <v>153</v>
      </c>
      <c r="AF78" s="49" t="s">
        <v>359</v>
      </c>
      <c r="AG78" s="49" t="s">
        <v>360</v>
      </c>
      <c r="AH78" s="70" t="s">
        <v>361</v>
      </c>
      <c r="AI78" s="79"/>
      <c r="AJ78" s="72"/>
      <c r="AK78" s="47" t="s">
        <v>157</v>
      </c>
      <c r="AL78" s="73" t="s">
        <v>362</v>
      </c>
      <c r="AM78" s="74" t="s">
        <v>363</v>
      </c>
      <c r="AN78" s="72" t="s">
        <v>364</v>
      </c>
      <c r="AO78" s="72" t="s">
        <v>507</v>
      </c>
      <c r="AP78" s="73"/>
      <c r="AQ78" s="101"/>
      <c r="AR78" s="60"/>
      <c r="AS78" s="60"/>
      <c r="AT78" s="111"/>
      <c r="AU78" s="116"/>
      <c r="AV78" s="111"/>
      <c r="AW78" s="85"/>
      <c r="AX78" s="38"/>
      <c r="AY78" s="38"/>
      <c r="AZ78" s="38"/>
      <c r="BA78" s="38"/>
      <c r="BB78" s="38"/>
      <c r="BC78" s="38"/>
      <c r="BD78" s="38"/>
      <c r="BE78" s="38"/>
      <c r="BF78" s="38"/>
      <c r="BG78" s="38"/>
      <c r="BH78" s="38"/>
      <c r="BI78" s="38"/>
      <c r="BJ78" s="38"/>
      <c r="BK78" s="38"/>
      <c r="BL78" s="38"/>
      <c r="BM78" s="38"/>
      <c r="BN78" s="38"/>
      <c r="BO78" s="38"/>
      <c r="BP78" s="38"/>
    </row>
    <row r="79" spans="1:68" ht="127.5" customHeight="1" x14ac:dyDescent="0.25">
      <c r="A79" s="330"/>
      <c r="B79" s="325"/>
      <c r="C79" s="325"/>
      <c r="D79" s="325"/>
      <c r="E79" s="325"/>
      <c r="F79" s="325"/>
      <c r="G79" s="325"/>
      <c r="H79" s="325"/>
      <c r="I79" s="325"/>
      <c r="J79" s="325"/>
      <c r="K79" s="325"/>
      <c r="L79" s="325"/>
      <c r="M79" s="325"/>
      <c r="N79" s="325"/>
      <c r="O79" s="67">
        <v>3</v>
      </c>
      <c r="P79" s="49" t="s">
        <v>365</v>
      </c>
      <c r="Q79" s="49" t="s">
        <v>203</v>
      </c>
      <c r="R79" s="67" t="str">
        <f t="shared" si="10"/>
        <v>Probabilidad</v>
      </c>
      <c r="S79" s="68" t="s">
        <v>148</v>
      </c>
      <c r="T79" s="68" t="s">
        <v>149</v>
      </c>
      <c r="U79" s="55" t="str">
        <f t="shared" si="19"/>
        <v>40%</v>
      </c>
      <c r="V79" s="68" t="s">
        <v>187</v>
      </c>
      <c r="W79" s="68" t="s">
        <v>151</v>
      </c>
      <c r="X79" s="68" t="s">
        <v>152</v>
      </c>
      <c r="Y79" s="69">
        <f t="shared" ref="Y79:Y86" si="22">IFERROR(IF(AND(R78="Probabilidad",R79="Probabilidad"),(AA78-(+AA78*U79)),IF(AND(R78="Impacto",R79="Probabilidad"),(AA77-(+AA77*U79)),IF(R79="Impacto",AA78,""))),"")</f>
        <v>7.1999999999999995E-2</v>
      </c>
      <c r="Z79" s="54" t="str">
        <f t="shared" si="2"/>
        <v>Muy Baja</v>
      </c>
      <c r="AA79" s="55">
        <f t="shared" si="3"/>
        <v>7.1999999999999995E-2</v>
      </c>
      <c r="AB79" s="54" t="str">
        <f t="shared" si="4"/>
        <v>Mayor</v>
      </c>
      <c r="AC79" s="55">
        <f t="shared" ref="AC79:AC86" si="23">IFERROR(IF(AND(R78="Impacto",R79="Impacto"),(AC78-(+AC78*U79)),IF(AND(R78="Probabilidad",R79="Impacto"),(AC77-(+AC77*U79)),IF(R79="Probabilidad",AC78,""))),"")</f>
        <v>0.8</v>
      </c>
      <c r="AD79" s="56" t="str">
        <f t="shared" si="5"/>
        <v>Alto</v>
      </c>
      <c r="AE79" s="68" t="s">
        <v>153</v>
      </c>
      <c r="AF79" s="68"/>
      <c r="AG79" s="104"/>
      <c r="AH79" s="79"/>
      <c r="AI79" s="79"/>
      <c r="AJ79" s="72"/>
      <c r="AK79" s="67"/>
      <c r="AL79" s="164" t="s">
        <v>366</v>
      </c>
      <c r="AM79" s="148" t="s">
        <v>367</v>
      </c>
      <c r="AN79" s="72" t="s">
        <v>368</v>
      </c>
      <c r="AO79" s="49" t="s">
        <v>508</v>
      </c>
      <c r="AP79" s="165"/>
      <c r="AQ79" s="166"/>
      <c r="AR79" s="60"/>
      <c r="AS79" s="72"/>
      <c r="AT79" s="111"/>
      <c r="AU79" s="116"/>
      <c r="AV79" s="111"/>
      <c r="AW79" s="85"/>
      <c r="AX79" s="38"/>
      <c r="AY79" s="38"/>
      <c r="AZ79" s="38"/>
      <c r="BA79" s="38"/>
      <c r="BB79" s="38"/>
      <c r="BC79" s="38"/>
      <c r="BD79" s="38"/>
      <c r="BE79" s="38"/>
      <c r="BF79" s="38"/>
      <c r="BG79" s="38"/>
      <c r="BH79" s="38"/>
      <c r="BI79" s="38"/>
      <c r="BJ79" s="38"/>
      <c r="BK79" s="38"/>
      <c r="BL79" s="38"/>
      <c r="BM79" s="38"/>
      <c r="BN79" s="38"/>
      <c r="BO79" s="38"/>
      <c r="BP79" s="38"/>
    </row>
    <row r="80" spans="1:68" ht="171" customHeight="1" x14ac:dyDescent="0.25">
      <c r="A80" s="330"/>
      <c r="B80" s="325"/>
      <c r="C80" s="325"/>
      <c r="D80" s="325"/>
      <c r="E80" s="325"/>
      <c r="F80" s="325"/>
      <c r="G80" s="325"/>
      <c r="H80" s="325"/>
      <c r="I80" s="325"/>
      <c r="J80" s="325"/>
      <c r="K80" s="325"/>
      <c r="L80" s="325"/>
      <c r="M80" s="325"/>
      <c r="N80" s="325"/>
      <c r="O80" s="67">
        <v>4</v>
      </c>
      <c r="P80" s="49" t="s">
        <v>369</v>
      </c>
      <c r="Q80" s="49" t="s">
        <v>203</v>
      </c>
      <c r="R80" s="67" t="str">
        <f t="shared" si="10"/>
        <v>Probabilidad</v>
      </c>
      <c r="S80" s="68" t="s">
        <v>148</v>
      </c>
      <c r="T80" s="68" t="s">
        <v>149</v>
      </c>
      <c r="U80" s="55" t="str">
        <f t="shared" si="19"/>
        <v>40%</v>
      </c>
      <c r="V80" s="68" t="s">
        <v>187</v>
      </c>
      <c r="W80" s="68" t="s">
        <v>151</v>
      </c>
      <c r="X80" s="68" t="s">
        <v>152</v>
      </c>
      <c r="Y80" s="69">
        <f t="shared" si="22"/>
        <v>4.3199999999999995E-2</v>
      </c>
      <c r="Z80" s="54" t="str">
        <f t="shared" si="2"/>
        <v>Muy Baja</v>
      </c>
      <c r="AA80" s="55">
        <f t="shared" si="3"/>
        <v>4.3199999999999995E-2</v>
      </c>
      <c r="AB80" s="54" t="str">
        <f t="shared" si="4"/>
        <v>Mayor</v>
      </c>
      <c r="AC80" s="55">
        <f t="shared" si="23"/>
        <v>0.8</v>
      </c>
      <c r="AD80" s="56" t="str">
        <f t="shared" si="5"/>
        <v>Alto</v>
      </c>
      <c r="AE80" s="68" t="s">
        <v>153</v>
      </c>
      <c r="AF80" s="68"/>
      <c r="AG80" s="49"/>
      <c r="AH80" s="79"/>
      <c r="AI80" s="79"/>
      <c r="AJ80" s="72"/>
      <c r="AK80" s="67"/>
      <c r="AL80" s="144" t="s">
        <v>370</v>
      </c>
      <c r="AM80" s="154" t="s">
        <v>371</v>
      </c>
      <c r="AN80" s="72" t="s">
        <v>372</v>
      </c>
      <c r="AO80" s="49" t="s">
        <v>509</v>
      </c>
      <c r="AP80" s="155"/>
      <c r="AQ80" s="167"/>
      <c r="AR80" s="60"/>
      <c r="AS80" s="72"/>
      <c r="AT80" s="155"/>
      <c r="AU80" s="116"/>
      <c r="AV80" s="155"/>
      <c r="AW80" s="85"/>
      <c r="AX80" s="38"/>
      <c r="AY80" s="38"/>
      <c r="AZ80" s="38"/>
      <c r="BA80" s="38"/>
      <c r="BB80" s="38"/>
      <c r="BC80" s="38"/>
      <c r="BD80" s="38"/>
      <c r="BE80" s="38"/>
      <c r="BF80" s="38"/>
      <c r="BG80" s="38"/>
      <c r="BH80" s="38"/>
      <c r="BI80" s="38"/>
      <c r="BJ80" s="38"/>
      <c r="BK80" s="38"/>
      <c r="BL80" s="38"/>
      <c r="BM80" s="38"/>
      <c r="BN80" s="38"/>
      <c r="BO80" s="38"/>
      <c r="BP80" s="38"/>
    </row>
    <row r="81" spans="1:68" ht="39" customHeight="1" x14ac:dyDescent="0.25">
      <c r="A81" s="330"/>
      <c r="B81" s="325"/>
      <c r="C81" s="325"/>
      <c r="D81" s="325"/>
      <c r="E81" s="325"/>
      <c r="F81" s="325"/>
      <c r="G81" s="325"/>
      <c r="H81" s="325"/>
      <c r="I81" s="325"/>
      <c r="J81" s="325"/>
      <c r="K81" s="325"/>
      <c r="L81" s="325"/>
      <c r="M81" s="325"/>
      <c r="N81" s="325"/>
      <c r="O81" s="67">
        <v>5</v>
      </c>
      <c r="P81" s="49"/>
      <c r="Q81" s="49"/>
      <c r="R81" s="67" t="str">
        <f t="shared" si="10"/>
        <v/>
      </c>
      <c r="S81" s="68"/>
      <c r="T81" s="68"/>
      <c r="U81" s="55" t="str">
        <f t="shared" si="19"/>
        <v/>
      </c>
      <c r="V81" s="68"/>
      <c r="W81" s="68"/>
      <c r="X81" s="68"/>
      <c r="Y81" s="69" t="str">
        <f t="shared" si="22"/>
        <v/>
      </c>
      <c r="Z81" s="54" t="str">
        <f t="shared" si="2"/>
        <v/>
      </c>
      <c r="AA81" s="55" t="str">
        <f t="shared" si="3"/>
        <v/>
      </c>
      <c r="AB81" s="54" t="str">
        <f t="shared" si="4"/>
        <v/>
      </c>
      <c r="AC81" s="55" t="str">
        <f t="shared" si="23"/>
        <v/>
      </c>
      <c r="AD81" s="56" t="str">
        <f t="shared" si="5"/>
        <v/>
      </c>
      <c r="AE81" s="68"/>
      <c r="AF81" s="68"/>
      <c r="AG81" s="49"/>
      <c r="AH81" s="79"/>
      <c r="AI81" s="79"/>
      <c r="AJ81" s="72"/>
      <c r="AK81" s="67"/>
      <c r="AL81" s="81"/>
      <c r="AM81" s="81"/>
      <c r="AN81" s="82"/>
      <c r="AO81" s="82"/>
      <c r="AP81" s="82"/>
      <c r="AQ81" s="82"/>
      <c r="AR81" s="82"/>
      <c r="AS81" s="82"/>
      <c r="AT81" s="81"/>
      <c r="AU81" s="81"/>
      <c r="AV81" s="81"/>
      <c r="AW81" s="85"/>
      <c r="AX81" s="38"/>
      <c r="AY81" s="38"/>
      <c r="AZ81" s="38"/>
      <c r="BA81" s="38"/>
      <c r="BB81" s="38"/>
      <c r="BC81" s="38"/>
      <c r="BD81" s="38"/>
      <c r="BE81" s="38"/>
      <c r="BF81" s="38"/>
      <c r="BG81" s="38"/>
      <c r="BH81" s="38"/>
      <c r="BI81" s="38"/>
      <c r="BJ81" s="38"/>
      <c r="BK81" s="38"/>
      <c r="BL81" s="38"/>
      <c r="BM81" s="38"/>
      <c r="BN81" s="38"/>
      <c r="BO81" s="38"/>
      <c r="BP81" s="38"/>
    </row>
    <row r="82" spans="1:68" ht="39" customHeight="1" x14ac:dyDescent="0.25">
      <c r="A82" s="330"/>
      <c r="B82" s="325"/>
      <c r="C82" s="325"/>
      <c r="D82" s="325"/>
      <c r="E82" s="325"/>
      <c r="F82" s="325"/>
      <c r="G82" s="325"/>
      <c r="H82" s="325"/>
      <c r="I82" s="325"/>
      <c r="J82" s="325"/>
      <c r="K82" s="325"/>
      <c r="L82" s="325"/>
      <c r="M82" s="325"/>
      <c r="N82" s="325"/>
      <c r="O82" s="67">
        <v>6</v>
      </c>
      <c r="P82" s="49"/>
      <c r="Q82" s="49"/>
      <c r="R82" s="67" t="str">
        <f t="shared" si="10"/>
        <v/>
      </c>
      <c r="S82" s="68"/>
      <c r="T82" s="68"/>
      <c r="U82" s="55" t="str">
        <f t="shared" si="19"/>
        <v/>
      </c>
      <c r="V82" s="68"/>
      <c r="W82" s="68"/>
      <c r="X82" s="68"/>
      <c r="Y82" s="69" t="str">
        <f t="shared" si="22"/>
        <v/>
      </c>
      <c r="Z82" s="54" t="str">
        <f t="shared" si="2"/>
        <v/>
      </c>
      <c r="AA82" s="55" t="str">
        <f t="shared" si="3"/>
        <v/>
      </c>
      <c r="AB82" s="54" t="str">
        <f t="shared" si="4"/>
        <v/>
      </c>
      <c r="AC82" s="55" t="str">
        <f t="shared" si="23"/>
        <v/>
      </c>
      <c r="AD82" s="56" t="str">
        <f t="shared" si="5"/>
        <v/>
      </c>
      <c r="AE82" s="68"/>
      <c r="AF82" s="68"/>
      <c r="AG82" s="49"/>
      <c r="AH82" s="79"/>
      <c r="AI82" s="79"/>
      <c r="AJ82" s="72"/>
      <c r="AK82" s="67"/>
      <c r="AL82" s="81"/>
      <c r="AM82" s="81"/>
      <c r="AN82" s="82"/>
      <c r="AO82" s="82"/>
      <c r="AP82" s="82"/>
      <c r="AQ82" s="82"/>
      <c r="AR82" s="82"/>
      <c r="AS82" s="82"/>
      <c r="AT82" s="81"/>
      <c r="AU82" s="81"/>
      <c r="AV82" s="81"/>
      <c r="AW82" s="85"/>
      <c r="AX82" s="38"/>
      <c r="AY82" s="38"/>
      <c r="AZ82" s="38"/>
      <c r="BA82" s="38"/>
      <c r="BB82" s="38"/>
      <c r="BC82" s="38"/>
      <c r="BD82" s="38"/>
      <c r="BE82" s="38"/>
      <c r="BF82" s="38"/>
      <c r="BG82" s="38"/>
      <c r="BH82" s="38"/>
      <c r="BI82" s="38"/>
      <c r="BJ82" s="38"/>
      <c r="BK82" s="38"/>
      <c r="BL82" s="38"/>
      <c r="BM82" s="38"/>
      <c r="BN82" s="38"/>
      <c r="BO82" s="38"/>
      <c r="BP82" s="38"/>
    </row>
    <row r="83" spans="1:68" ht="39" customHeight="1" x14ac:dyDescent="0.25">
      <c r="A83" s="330"/>
      <c r="B83" s="325"/>
      <c r="C83" s="325"/>
      <c r="D83" s="325"/>
      <c r="E83" s="325"/>
      <c r="F83" s="325"/>
      <c r="G83" s="325"/>
      <c r="H83" s="325"/>
      <c r="I83" s="325"/>
      <c r="J83" s="325"/>
      <c r="K83" s="325"/>
      <c r="L83" s="325"/>
      <c r="M83" s="325"/>
      <c r="N83" s="325"/>
      <c r="O83" s="67">
        <v>7</v>
      </c>
      <c r="P83" s="49"/>
      <c r="Q83" s="49"/>
      <c r="R83" s="67" t="str">
        <f t="shared" si="10"/>
        <v/>
      </c>
      <c r="S83" s="68"/>
      <c r="T83" s="68"/>
      <c r="U83" s="55" t="str">
        <f t="shared" si="19"/>
        <v/>
      </c>
      <c r="V83" s="68"/>
      <c r="W83" s="68"/>
      <c r="X83" s="68"/>
      <c r="Y83" s="69" t="str">
        <f t="shared" si="22"/>
        <v/>
      </c>
      <c r="Z83" s="54" t="str">
        <f t="shared" si="2"/>
        <v/>
      </c>
      <c r="AA83" s="55" t="str">
        <f t="shared" si="3"/>
        <v/>
      </c>
      <c r="AB83" s="54" t="str">
        <f t="shared" si="4"/>
        <v/>
      </c>
      <c r="AC83" s="55" t="str">
        <f t="shared" si="23"/>
        <v/>
      </c>
      <c r="AD83" s="56" t="str">
        <f t="shared" si="5"/>
        <v/>
      </c>
      <c r="AE83" s="68"/>
      <c r="AF83" s="68"/>
      <c r="AG83" s="49"/>
      <c r="AH83" s="79"/>
      <c r="AI83" s="79"/>
      <c r="AJ83" s="72"/>
      <c r="AK83" s="67"/>
      <c r="AL83" s="81"/>
      <c r="AM83" s="81"/>
      <c r="AN83" s="82"/>
      <c r="AO83" s="82"/>
      <c r="AP83" s="82"/>
      <c r="AQ83" s="82"/>
      <c r="AR83" s="82"/>
      <c r="AS83" s="82"/>
      <c r="AT83" s="81"/>
      <c r="AU83" s="81"/>
      <c r="AV83" s="81"/>
      <c r="AW83" s="85"/>
      <c r="AX83" s="38"/>
      <c r="AY83" s="38"/>
      <c r="AZ83" s="38"/>
      <c r="BA83" s="38"/>
      <c r="BB83" s="38"/>
      <c r="BC83" s="38"/>
      <c r="BD83" s="38"/>
      <c r="BE83" s="38"/>
      <c r="BF83" s="38"/>
      <c r="BG83" s="38"/>
      <c r="BH83" s="38"/>
      <c r="BI83" s="38"/>
      <c r="BJ83" s="38"/>
      <c r="BK83" s="38"/>
      <c r="BL83" s="38"/>
      <c r="BM83" s="38"/>
      <c r="BN83" s="38"/>
      <c r="BO83" s="38"/>
      <c r="BP83" s="38"/>
    </row>
    <row r="84" spans="1:68" ht="39" customHeight="1" x14ac:dyDescent="0.25">
      <c r="A84" s="330"/>
      <c r="B84" s="325"/>
      <c r="C84" s="325"/>
      <c r="D84" s="325"/>
      <c r="E84" s="325"/>
      <c r="F84" s="325"/>
      <c r="G84" s="325"/>
      <c r="H84" s="325"/>
      <c r="I84" s="325"/>
      <c r="J84" s="325"/>
      <c r="K84" s="325"/>
      <c r="L84" s="325"/>
      <c r="M84" s="325"/>
      <c r="N84" s="325"/>
      <c r="O84" s="67">
        <v>8</v>
      </c>
      <c r="P84" s="49"/>
      <c r="Q84" s="49"/>
      <c r="R84" s="67" t="str">
        <f t="shared" si="10"/>
        <v/>
      </c>
      <c r="S84" s="68"/>
      <c r="T84" s="68"/>
      <c r="U84" s="55" t="str">
        <f t="shared" si="19"/>
        <v/>
      </c>
      <c r="V84" s="68"/>
      <c r="W84" s="68"/>
      <c r="X84" s="68"/>
      <c r="Y84" s="69" t="str">
        <f t="shared" si="22"/>
        <v/>
      </c>
      <c r="Z84" s="54" t="str">
        <f t="shared" si="2"/>
        <v/>
      </c>
      <c r="AA84" s="55" t="str">
        <f t="shared" si="3"/>
        <v/>
      </c>
      <c r="AB84" s="54" t="str">
        <f t="shared" si="4"/>
        <v/>
      </c>
      <c r="AC84" s="55" t="str">
        <f t="shared" si="23"/>
        <v/>
      </c>
      <c r="AD84" s="56" t="str">
        <f t="shared" si="5"/>
        <v/>
      </c>
      <c r="AE84" s="68"/>
      <c r="AF84" s="68"/>
      <c r="AG84" s="49"/>
      <c r="AH84" s="79"/>
      <c r="AI84" s="79"/>
      <c r="AJ84" s="72"/>
      <c r="AK84" s="67"/>
      <c r="AL84" s="81"/>
      <c r="AM84" s="81"/>
      <c r="AN84" s="82"/>
      <c r="AO84" s="82"/>
      <c r="AP84" s="82"/>
      <c r="AQ84" s="82"/>
      <c r="AR84" s="82"/>
      <c r="AS84" s="82"/>
      <c r="AT84" s="81"/>
      <c r="AU84" s="81"/>
      <c r="AV84" s="81"/>
      <c r="AW84" s="85"/>
      <c r="AX84" s="38"/>
      <c r="AY84" s="38"/>
      <c r="AZ84" s="38"/>
      <c r="BA84" s="38"/>
      <c r="BB84" s="38"/>
      <c r="BC84" s="38"/>
      <c r="BD84" s="38"/>
      <c r="BE84" s="38"/>
      <c r="BF84" s="38"/>
      <c r="BG84" s="38"/>
      <c r="BH84" s="38"/>
      <c r="BI84" s="38"/>
      <c r="BJ84" s="38"/>
      <c r="BK84" s="38"/>
      <c r="BL84" s="38"/>
      <c r="BM84" s="38"/>
      <c r="BN84" s="38"/>
      <c r="BO84" s="38"/>
      <c r="BP84" s="38"/>
    </row>
    <row r="85" spans="1:68" ht="39" customHeight="1" x14ac:dyDescent="0.25">
      <c r="A85" s="330"/>
      <c r="B85" s="325"/>
      <c r="C85" s="325"/>
      <c r="D85" s="325"/>
      <c r="E85" s="325"/>
      <c r="F85" s="325"/>
      <c r="G85" s="325"/>
      <c r="H85" s="325"/>
      <c r="I85" s="325"/>
      <c r="J85" s="325"/>
      <c r="K85" s="325"/>
      <c r="L85" s="325"/>
      <c r="M85" s="325"/>
      <c r="N85" s="325"/>
      <c r="O85" s="67">
        <v>9</v>
      </c>
      <c r="P85" s="49"/>
      <c r="Q85" s="49"/>
      <c r="R85" s="67" t="str">
        <f t="shared" si="10"/>
        <v/>
      </c>
      <c r="S85" s="68"/>
      <c r="T85" s="68"/>
      <c r="U85" s="55" t="str">
        <f t="shared" si="19"/>
        <v/>
      </c>
      <c r="V85" s="68"/>
      <c r="W85" s="68"/>
      <c r="X85" s="68"/>
      <c r="Y85" s="69" t="str">
        <f t="shared" si="22"/>
        <v/>
      </c>
      <c r="Z85" s="54" t="str">
        <f t="shared" si="2"/>
        <v/>
      </c>
      <c r="AA85" s="55" t="str">
        <f t="shared" si="3"/>
        <v/>
      </c>
      <c r="AB85" s="54" t="str">
        <f t="shared" si="4"/>
        <v/>
      </c>
      <c r="AC85" s="55" t="str">
        <f t="shared" si="23"/>
        <v/>
      </c>
      <c r="AD85" s="56" t="str">
        <f t="shared" si="5"/>
        <v/>
      </c>
      <c r="AE85" s="68"/>
      <c r="AF85" s="68"/>
      <c r="AG85" s="49"/>
      <c r="AH85" s="79"/>
      <c r="AI85" s="79"/>
      <c r="AJ85" s="72"/>
      <c r="AK85" s="67"/>
      <c r="AL85" s="81"/>
      <c r="AM85" s="81"/>
      <c r="AN85" s="82"/>
      <c r="AO85" s="82"/>
      <c r="AP85" s="82"/>
      <c r="AQ85" s="82"/>
      <c r="AR85" s="82"/>
      <c r="AS85" s="82"/>
      <c r="AT85" s="81"/>
      <c r="AU85" s="81"/>
      <c r="AV85" s="81"/>
      <c r="AW85" s="85"/>
      <c r="AX85" s="38"/>
      <c r="AY85" s="38"/>
      <c r="AZ85" s="38"/>
      <c r="BA85" s="38"/>
      <c r="BB85" s="38"/>
      <c r="BC85" s="38"/>
      <c r="BD85" s="38"/>
      <c r="BE85" s="38"/>
      <c r="BF85" s="38"/>
      <c r="BG85" s="38"/>
      <c r="BH85" s="38"/>
      <c r="BI85" s="38"/>
      <c r="BJ85" s="38"/>
      <c r="BK85" s="38"/>
      <c r="BL85" s="38"/>
      <c r="BM85" s="38"/>
      <c r="BN85" s="38"/>
      <c r="BO85" s="38"/>
      <c r="BP85" s="38"/>
    </row>
    <row r="86" spans="1:68" ht="39" customHeight="1" x14ac:dyDescent="0.25">
      <c r="A86" s="331"/>
      <c r="B86" s="326"/>
      <c r="C86" s="326"/>
      <c r="D86" s="326"/>
      <c r="E86" s="326"/>
      <c r="F86" s="326"/>
      <c r="G86" s="326"/>
      <c r="H86" s="326"/>
      <c r="I86" s="326"/>
      <c r="J86" s="326"/>
      <c r="K86" s="326"/>
      <c r="L86" s="326"/>
      <c r="M86" s="326"/>
      <c r="N86" s="326"/>
      <c r="O86" s="87">
        <v>10</v>
      </c>
      <c r="P86" s="88"/>
      <c r="Q86" s="88"/>
      <c r="R86" s="67" t="str">
        <f t="shared" si="10"/>
        <v/>
      </c>
      <c r="S86" s="68"/>
      <c r="T86" s="68"/>
      <c r="U86" s="55" t="str">
        <f t="shared" si="19"/>
        <v/>
      </c>
      <c r="V86" s="68"/>
      <c r="W86" s="68"/>
      <c r="X86" s="68"/>
      <c r="Y86" s="69" t="str">
        <f t="shared" si="22"/>
        <v/>
      </c>
      <c r="Z86" s="54" t="str">
        <f t="shared" si="2"/>
        <v/>
      </c>
      <c r="AA86" s="55" t="str">
        <f t="shared" si="3"/>
        <v/>
      </c>
      <c r="AB86" s="54" t="str">
        <f t="shared" si="4"/>
        <v/>
      </c>
      <c r="AC86" s="55" t="str">
        <f t="shared" si="23"/>
        <v/>
      </c>
      <c r="AD86" s="56" t="str">
        <f t="shared" si="5"/>
        <v/>
      </c>
      <c r="AE86" s="68"/>
      <c r="AF86" s="89"/>
      <c r="AG86" s="88"/>
      <c r="AH86" s="90"/>
      <c r="AI86" s="90"/>
      <c r="AJ86" s="91"/>
      <c r="AK86" s="87"/>
      <c r="AL86" s="92"/>
      <c r="AM86" s="92"/>
      <c r="AN86" s="93"/>
      <c r="AO86" s="93"/>
      <c r="AP86" s="93"/>
      <c r="AQ86" s="93"/>
      <c r="AR86" s="93"/>
      <c r="AS86" s="93"/>
      <c r="AT86" s="92"/>
      <c r="AU86" s="92"/>
      <c r="AV86" s="92"/>
      <c r="AW86" s="95"/>
      <c r="AX86" s="38"/>
      <c r="AY86" s="38"/>
      <c r="AZ86" s="38"/>
      <c r="BA86" s="38"/>
      <c r="BB86" s="38"/>
      <c r="BC86" s="38"/>
      <c r="BD86" s="38"/>
      <c r="BE86" s="38"/>
      <c r="BF86" s="38"/>
      <c r="BG86" s="38"/>
      <c r="BH86" s="38"/>
      <c r="BI86" s="38"/>
      <c r="BJ86" s="38"/>
      <c r="BK86" s="38"/>
      <c r="BL86" s="38"/>
      <c r="BM86" s="38"/>
      <c r="BN86" s="38"/>
      <c r="BO86" s="38"/>
      <c r="BP86" s="38"/>
    </row>
    <row r="87" spans="1:68" ht="102" customHeight="1" x14ac:dyDescent="0.25">
      <c r="A87" s="329">
        <v>9</v>
      </c>
      <c r="B87" s="332" t="s">
        <v>373</v>
      </c>
      <c r="C87" s="332" t="s">
        <v>141</v>
      </c>
      <c r="D87" s="332" t="s">
        <v>374</v>
      </c>
      <c r="E87" s="332" t="s">
        <v>375</v>
      </c>
      <c r="F87" s="332" t="s">
        <v>376</v>
      </c>
      <c r="G87" s="333">
        <v>6</v>
      </c>
      <c r="H87" s="324" t="str">
        <f>IF(G87&lt;=0,"",IF(G87&lt;=2,"Muy Baja",IF(G87&lt;=24,"Baja",IF(G87&lt;=500,"Media",IF(G87&lt;=5000,"Alta","Muy Alta")))))</f>
        <v>Baja</v>
      </c>
      <c r="I87" s="327">
        <f>IF(H87="","",IF(H87="Muy Baja",0.2,IF(H87="Baja",0.4,IF(H87="Media",0.6,IF(H87="Alta",0.8,IF(H87="Muy Alta",1,))))))</f>
        <v>0.4</v>
      </c>
      <c r="J87" s="332" t="s">
        <v>145</v>
      </c>
      <c r="K87" s="327" t="str">
        <f>IF(J87='Tabla Impacto corrupción '!$B$5,'Tabla Impacto corrupción '!$C$5,IF(J87='Tabla Impacto corrupción '!$B$6,'Tabla Impacto corrupción '!$C$6,IF(J87='Tabla Impacto corrupción '!$B$7,'Tabla Impacto corrupción '!$C$7)))</f>
        <v>Entre 1 y 5 es MODERADO</v>
      </c>
      <c r="L87" s="324" t="str">
        <f>IF(J87='Tabla Impacto corrupción '!$B$5,"Moderado",IF(J87='Tabla Impacto corrupción '!$B$6,"Mayor",IF(J87='Tabla Impacto corrupción '!$B$7,"Catastrófico")))</f>
        <v>Moderado</v>
      </c>
      <c r="M87" s="327">
        <f>IF(L87="","",IF(L87="Leve",0.2,IF(L87="Menor",0.4,IF(L87="Moderado",0.6,IF(L87="Mayor",0.8,IF(L87="Catastrófico",1,))))))</f>
        <v>0.6</v>
      </c>
      <c r="N87" s="328" t="str">
        <f>IF(OR(AND(H87="Muy Baja",L87="Leve"),AND(H87="Muy Baja",L87="Menor"),AND(H87="Baja",L87="Leve")),"Bajo",IF(OR(AND(H87="Muy baja",L87="Moderado"),AND(H87="Baja",L87="Menor"),AND(H87="Baja",L87="Moderado"),AND(H87="Media",L87="Leve"),AND(H87="Media",L87="Menor"),AND(H87="Media",L87="Moderado"),AND(H87="Alta",L87="Leve"),AND(H87="Alta",L87="Menor")),"Moderado",IF(OR(AND(H87="Muy Baja",L87="Mayor"),AND(H87="Baja",L87="Mayor"),AND(H87="Media",L87="Mayor"),AND(H87="Alta",L87="Moderado"),AND(H87="Alta",L87="Mayor"),AND(H87="Muy Alta",L87="Leve"),AND(H87="Muy Alta",L87="Menor"),AND(H87="Muy Alta",L87="Moderado"),AND(H87="Muy Alta",L87="Mayor")),"Alto",IF(OR(AND(H87="Muy Baja",L87="Catastrófico"),AND(H87="Baja",L87="Catastrófico"),AND(H87="Media",L87="Catastrófico"),AND(H87="Alta",L87="Catastrófico"),AND(H87="Muy Alta",L87="Catastrófico")),"Extremo",""))))</f>
        <v>Moderado</v>
      </c>
      <c r="O87" s="47">
        <v>1</v>
      </c>
      <c r="P87" s="49" t="s">
        <v>377</v>
      </c>
      <c r="Q87" s="120" t="s">
        <v>378</v>
      </c>
      <c r="R87" s="47" t="str">
        <f t="shared" si="10"/>
        <v>Probabilidad</v>
      </c>
      <c r="S87" s="50" t="s">
        <v>148</v>
      </c>
      <c r="T87" s="50" t="s">
        <v>149</v>
      </c>
      <c r="U87" s="51" t="str">
        <f t="shared" si="19"/>
        <v>40%</v>
      </c>
      <c r="V87" s="50" t="s">
        <v>150</v>
      </c>
      <c r="W87" s="50" t="s">
        <v>172</v>
      </c>
      <c r="X87" s="50" t="s">
        <v>152</v>
      </c>
      <c r="Y87" s="52">
        <f>IFERROR(IF(R87="Probabilidad",(I87-(+I87*U87)),IF(R87="Impacto",I87,"")),"")</f>
        <v>0.24</v>
      </c>
      <c r="Z87" s="53" t="str">
        <f t="shared" si="2"/>
        <v>Baja</v>
      </c>
      <c r="AA87" s="51">
        <f t="shared" si="3"/>
        <v>0.24</v>
      </c>
      <c r="AB87" s="53" t="str">
        <f t="shared" si="4"/>
        <v>Moderado</v>
      </c>
      <c r="AC87" s="51">
        <f>IFERROR(IF(R87="Impacto",(M87-(+M87*U87)),IF(R87="Probabilidad",M87,"")),"")</f>
        <v>0.6</v>
      </c>
      <c r="AD87" s="96" t="str">
        <f t="shared" si="5"/>
        <v>Moderado</v>
      </c>
      <c r="AE87" s="50" t="s">
        <v>153</v>
      </c>
      <c r="AF87" s="50"/>
      <c r="AG87" s="104"/>
      <c r="AH87" s="58"/>
      <c r="AI87" s="58"/>
      <c r="AJ87" s="59"/>
      <c r="AK87" s="47"/>
      <c r="AL87" s="120" t="s">
        <v>379</v>
      </c>
      <c r="AM87" s="168" t="s">
        <v>380</v>
      </c>
      <c r="AN87" s="72" t="s">
        <v>381</v>
      </c>
      <c r="AO87" s="59" t="s">
        <v>382</v>
      </c>
      <c r="AP87" s="59"/>
      <c r="AQ87" s="169"/>
      <c r="AR87" s="75"/>
      <c r="AS87" s="75"/>
      <c r="AT87" s="162"/>
      <c r="AU87" s="170"/>
      <c r="AV87" s="111"/>
      <c r="AW87" s="122"/>
      <c r="AX87" s="38"/>
      <c r="AY87" s="38"/>
      <c r="AZ87" s="38"/>
      <c r="BA87" s="38"/>
      <c r="BB87" s="38"/>
      <c r="BC87" s="38"/>
      <c r="BD87" s="38"/>
      <c r="BE87" s="38"/>
      <c r="BF87" s="38"/>
      <c r="BG87" s="38"/>
      <c r="BH87" s="38"/>
      <c r="BI87" s="38"/>
      <c r="BJ87" s="38"/>
      <c r="BK87" s="38"/>
      <c r="BL87" s="38"/>
      <c r="BM87" s="38"/>
      <c r="BN87" s="38"/>
      <c r="BO87" s="38"/>
      <c r="BP87" s="38"/>
    </row>
    <row r="88" spans="1:68" ht="78.75" customHeight="1" x14ac:dyDescent="0.25">
      <c r="A88" s="330"/>
      <c r="B88" s="325"/>
      <c r="C88" s="325"/>
      <c r="D88" s="325"/>
      <c r="E88" s="325"/>
      <c r="F88" s="325"/>
      <c r="G88" s="325"/>
      <c r="H88" s="325"/>
      <c r="I88" s="325"/>
      <c r="J88" s="325"/>
      <c r="K88" s="325"/>
      <c r="L88" s="325"/>
      <c r="M88" s="325"/>
      <c r="N88" s="325"/>
      <c r="O88" s="67">
        <v>2</v>
      </c>
      <c r="P88" s="49"/>
      <c r="Q88" s="49"/>
      <c r="R88" s="67" t="str">
        <f t="shared" si="10"/>
        <v/>
      </c>
      <c r="S88" s="68"/>
      <c r="T88" s="68"/>
      <c r="U88" s="55" t="str">
        <f t="shared" si="19"/>
        <v/>
      </c>
      <c r="V88" s="68"/>
      <c r="W88" s="68"/>
      <c r="X88" s="68"/>
      <c r="Y88" s="69" t="str">
        <f>IFERROR(IF(AND(R87="Probabilidad",R88="Probabilidad"),(AA87-(+AA87*U88)),IF(R88="Probabilidad",(I87-(+I87*U88)),IF(R88="Impacto",AA87,""))),"")</f>
        <v/>
      </c>
      <c r="Z88" s="54" t="str">
        <f t="shared" si="2"/>
        <v/>
      </c>
      <c r="AA88" s="55" t="str">
        <f t="shared" si="3"/>
        <v/>
      </c>
      <c r="AB88" s="54" t="str">
        <f t="shared" si="4"/>
        <v/>
      </c>
      <c r="AC88" s="55" t="str">
        <f>IFERROR(IF(AND(R87="Impacto",R88="Impacto"),(AC87-(+AC87*U88)),IF(R88="Impacto",($M$87-(+$M$87*U88)),IF(R88="Probabilidad",AC87,""))),"")</f>
        <v/>
      </c>
      <c r="AD88" s="56" t="str">
        <f t="shared" si="5"/>
        <v/>
      </c>
      <c r="AE88" s="68"/>
      <c r="AF88" s="68"/>
      <c r="AG88" s="104"/>
      <c r="AH88" s="79"/>
      <c r="AI88" s="79"/>
      <c r="AJ88" s="72"/>
      <c r="AK88" s="67"/>
      <c r="AL88" s="81"/>
      <c r="AM88" s="81"/>
      <c r="AN88" s="82"/>
      <c r="AO88" s="82"/>
      <c r="AP88" s="82"/>
      <c r="AQ88" s="82"/>
      <c r="AR88" s="82"/>
      <c r="AS88" s="82"/>
      <c r="AT88" s="81"/>
      <c r="AU88" s="81"/>
      <c r="AV88" s="81"/>
      <c r="AW88" s="85"/>
      <c r="AX88" s="38"/>
      <c r="AY88" s="38"/>
      <c r="AZ88" s="38"/>
      <c r="BA88" s="38"/>
      <c r="BB88" s="38"/>
      <c r="BC88" s="38"/>
      <c r="BD88" s="38"/>
      <c r="BE88" s="38"/>
      <c r="BF88" s="38"/>
      <c r="BG88" s="38"/>
      <c r="BH88" s="38"/>
      <c r="BI88" s="38"/>
      <c r="BJ88" s="38"/>
      <c r="BK88" s="38"/>
      <c r="BL88" s="38"/>
      <c r="BM88" s="38"/>
      <c r="BN88" s="38"/>
      <c r="BO88" s="38"/>
      <c r="BP88" s="38"/>
    </row>
    <row r="89" spans="1:68" ht="39" customHeight="1" x14ac:dyDescent="0.25">
      <c r="A89" s="330"/>
      <c r="B89" s="325"/>
      <c r="C89" s="325"/>
      <c r="D89" s="325"/>
      <c r="E89" s="325"/>
      <c r="F89" s="325"/>
      <c r="G89" s="325"/>
      <c r="H89" s="325"/>
      <c r="I89" s="325"/>
      <c r="J89" s="325"/>
      <c r="K89" s="325"/>
      <c r="L89" s="325"/>
      <c r="M89" s="325"/>
      <c r="N89" s="325"/>
      <c r="O89" s="67">
        <v>3</v>
      </c>
      <c r="P89" s="49"/>
      <c r="Q89" s="49"/>
      <c r="R89" s="67" t="str">
        <f t="shared" si="10"/>
        <v/>
      </c>
      <c r="S89" s="68"/>
      <c r="T89" s="68"/>
      <c r="U89" s="55" t="str">
        <f t="shared" si="19"/>
        <v/>
      </c>
      <c r="V89" s="68"/>
      <c r="W89" s="68"/>
      <c r="X89" s="68"/>
      <c r="Y89" s="69" t="str">
        <f t="shared" ref="Y89:Y96" si="24">IFERROR(IF(AND(R88="Probabilidad",R89="Probabilidad"),(AA88-(+AA88*U89)),IF(AND(R88="Impacto",R89="Probabilidad"),(AA87-(+AA87*U89)),IF(R89="Impacto",AA88,""))),"")</f>
        <v/>
      </c>
      <c r="Z89" s="54" t="str">
        <f t="shared" si="2"/>
        <v/>
      </c>
      <c r="AA89" s="55" t="str">
        <f t="shared" si="3"/>
        <v/>
      </c>
      <c r="AB89" s="54" t="str">
        <f t="shared" si="4"/>
        <v/>
      </c>
      <c r="AC89" s="55" t="str">
        <f t="shared" ref="AC89:AC96" si="25">IFERROR(IF(AND(R88="Impacto",R89="Impacto"),(AC88-(+AC88*U89)),IF(AND(R88="Probabilidad",R89="Impacto"),(AC87-(+AC87*U89)),IF(R89="Probabilidad",AC88,""))),"")</f>
        <v/>
      </c>
      <c r="AD89" s="56" t="str">
        <f t="shared" si="5"/>
        <v/>
      </c>
      <c r="AE89" s="68"/>
      <c r="AF89" s="68"/>
      <c r="AG89" s="104"/>
      <c r="AH89" s="79"/>
      <c r="AI89" s="79"/>
      <c r="AJ89" s="72"/>
      <c r="AK89" s="67"/>
      <c r="AL89" s="81"/>
      <c r="AM89" s="81"/>
      <c r="AN89" s="82"/>
      <c r="AO89" s="82"/>
      <c r="AP89" s="82"/>
      <c r="AQ89" s="82"/>
      <c r="AR89" s="82"/>
      <c r="AS89" s="82"/>
      <c r="AT89" s="81"/>
      <c r="AU89" s="81"/>
      <c r="AV89" s="81"/>
      <c r="AW89" s="85"/>
      <c r="AX89" s="38"/>
      <c r="AY89" s="38"/>
      <c r="AZ89" s="38"/>
      <c r="BA89" s="38"/>
      <c r="BB89" s="38"/>
      <c r="BC89" s="38"/>
      <c r="BD89" s="38"/>
      <c r="BE89" s="38"/>
      <c r="BF89" s="38"/>
      <c r="BG89" s="38"/>
      <c r="BH89" s="38"/>
      <c r="BI89" s="38"/>
      <c r="BJ89" s="38"/>
      <c r="BK89" s="38"/>
      <c r="BL89" s="38"/>
      <c r="BM89" s="38"/>
      <c r="BN89" s="38"/>
      <c r="BO89" s="38"/>
      <c r="BP89" s="38"/>
    </row>
    <row r="90" spans="1:68" ht="39" customHeight="1" x14ac:dyDescent="0.25">
      <c r="A90" s="330"/>
      <c r="B90" s="325"/>
      <c r="C90" s="325"/>
      <c r="D90" s="325"/>
      <c r="E90" s="325"/>
      <c r="F90" s="325"/>
      <c r="G90" s="325"/>
      <c r="H90" s="325"/>
      <c r="I90" s="325"/>
      <c r="J90" s="325"/>
      <c r="K90" s="325"/>
      <c r="L90" s="325"/>
      <c r="M90" s="325"/>
      <c r="N90" s="325"/>
      <c r="O90" s="67">
        <v>4</v>
      </c>
      <c r="P90" s="49"/>
      <c r="Q90" s="49"/>
      <c r="R90" s="67" t="str">
        <f t="shared" si="10"/>
        <v/>
      </c>
      <c r="S90" s="68"/>
      <c r="T90" s="68"/>
      <c r="U90" s="55" t="str">
        <f t="shared" si="19"/>
        <v/>
      </c>
      <c r="V90" s="68"/>
      <c r="W90" s="68"/>
      <c r="X90" s="68"/>
      <c r="Y90" s="69" t="str">
        <f t="shared" si="24"/>
        <v/>
      </c>
      <c r="Z90" s="54" t="str">
        <f t="shared" si="2"/>
        <v/>
      </c>
      <c r="AA90" s="55" t="str">
        <f t="shared" si="3"/>
        <v/>
      </c>
      <c r="AB90" s="54" t="str">
        <f t="shared" si="4"/>
        <v/>
      </c>
      <c r="AC90" s="55" t="str">
        <f t="shared" si="25"/>
        <v/>
      </c>
      <c r="AD90" s="56" t="str">
        <f t="shared" si="5"/>
        <v/>
      </c>
      <c r="AE90" s="68"/>
      <c r="AF90" s="68"/>
      <c r="AG90" s="49"/>
      <c r="AH90" s="79"/>
      <c r="AI90" s="79"/>
      <c r="AJ90" s="72"/>
      <c r="AK90" s="67"/>
      <c r="AL90" s="81"/>
      <c r="AM90" s="81"/>
      <c r="AN90" s="82"/>
      <c r="AO90" s="82"/>
      <c r="AP90" s="82"/>
      <c r="AQ90" s="82"/>
      <c r="AR90" s="82"/>
      <c r="AS90" s="82"/>
      <c r="AT90" s="81"/>
      <c r="AU90" s="81"/>
      <c r="AV90" s="81"/>
      <c r="AW90" s="85"/>
      <c r="AX90" s="38"/>
      <c r="AY90" s="38"/>
      <c r="AZ90" s="38"/>
      <c r="BA90" s="38"/>
      <c r="BB90" s="38"/>
      <c r="BC90" s="38"/>
      <c r="BD90" s="38"/>
      <c r="BE90" s="38"/>
      <c r="BF90" s="38"/>
      <c r="BG90" s="38"/>
      <c r="BH90" s="38"/>
      <c r="BI90" s="38"/>
      <c r="BJ90" s="38"/>
      <c r="BK90" s="38"/>
      <c r="BL90" s="38"/>
      <c r="BM90" s="38"/>
      <c r="BN90" s="38"/>
      <c r="BO90" s="38"/>
      <c r="BP90" s="38"/>
    </row>
    <row r="91" spans="1:68" ht="39" customHeight="1" x14ac:dyDescent="0.25">
      <c r="A91" s="330"/>
      <c r="B91" s="325"/>
      <c r="C91" s="325"/>
      <c r="D91" s="325"/>
      <c r="E91" s="325"/>
      <c r="F91" s="325"/>
      <c r="G91" s="325"/>
      <c r="H91" s="325"/>
      <c r="I91" s="325"/>
      <c r="J91" s="325"/>
      <c r="K91" s="325"/>
      <c r="L91" s="325"/>
      <c r="M91" s="325"/>
      <c r="N91" s="325"/>
      <c r="O91" s="67">
        <v>5</v>
      </c>
      <c r="P91" s="49"/>
      <c r="Q91" s="49"/>
      <c r="R91" s="67" t="str">
        <f t="shared" si="10"/>
        <v/>
      </c>
      <c r="S91" s="68"/>
      <c r="T91" s="68"/>
      <c r="U91" s="55" t="str">
        <f t="shared" si="19"/>
        <v/>
      </c>
      <c r="V91" s="68"/>
      <c r="W91" s="68"/>
      <c r="X91" s="68"/>
      <c r="Y91" s="69" t="str">
        <f t="shared" si="24"/>
        <v/>
      </c>
      <c r="Z91" s="54" t="str">
        <f t="shared" si="2"/>
        <v/>
      </c>
      <c r="AA91" s="55" t="str">
        <f t="shared" si="3"/>
        <v/>
      </c>
      <c r="AB91" s="54" t="str">
        <f t="shared" si="4"/>
        <v/>
      </c>
      <c r="AC91" s="55" t="str">
        <f t="shared" si="25"/>
        <v/>
      </c>
      <c r="AD91" s="56" t="str">
        <f t="shared" si="5"/>
        <v/>
      </c>
      <c r="AE91" s="68"/>
      <c r="AF91" s="68"/>
      <c r="AG91" s="49"/>
      <c r="AH91" s="79"/>
      <c r="AI91" s="79"/>
      <c r="AJ91" s="72"/>
      <c r="AK91" s="67"/>
      <c r="AL91" s="81"/>
      <c r="AM91" s="81"/>
      <c r="AN91" s="82"/>
      <c r="AO91" s="82"/>
      <c r="AP91" s="82"/>
      <c r="AQ91" s="82"/>
      <c r="AR91" s="82"/>
      <c r="AS91" s="82"/>
      <c r="AT91" s="81"/>
      <c r="AU91" s="81"/>
      <c r="AV91" s="81"/>
      <c r="AW91" s="85"/>
      <c r="AX91" s="38"/>
      <c r="AY91" s="38"/>
      <c r="AZ91" s="38"/>
      <c r="BA91" s="38"/>
      <c r="BB91" s="38"/>
      <c r="BC91" s="38"/>
      <c r="BD91" s="38"/>
      <c r="BE91" s="38"/>
      <c r="BF91" s="38"/>
      <c r="BG91" s="38"/>
      <c r="BH91" s="38"/>
      <c r="BI91" s="38"/>
      <c r="BJ91" s="38"/>
      <c r="BK91" s="38"/>
      <c r="BL91" s="38"/>
      <c r="BM91" s="38"/>
      <c r="BN91" s="38"/>
      <c r="BO91" s="38"/>
      <c r="BP91" s="38"/>
    </row>
    <row r="92" spans="1:68" ht="39" customHeight="1" x14ac:dyDescent="0.25">
      <c r="A92" s="330"/>
      <c r="B92" s="325"/>
      <c r="C92" s="325"/>
      <c r="D92" s="325"/>
      <c r="E92" s="325"/>
      <c r="F92" s="325"/>
      <c r="G92" s="325"/>
      <c r="H92" s="325"/>
      <c r="I92" s="325"/>
      <c r="J92" s="325"/>
      <c r="K92" s="325"/>
      <c r="L92" s="325"/>
      <c r="M92" s="325"/>
      <c r="N92" s="325"/>
      <c r="O92" s="67">
        <v>6</v>
      </c>
      <c r="P92" s="49"/>
      <c r="Q92" s="49"/>
      <c r="R92" s="67" t="str">
        <f t="shared" si="10"/>
        <v/>
      </c>
      <c r="S92" s="68"/>
      <c r="T92" s="68"/>
      <c r="U92" s="55" t="str">
        <f t="shared" si="19"/>
        <v/>
      </c>
      <c r="V92" s="68"/>
      <c r="W92" s="68"/>
      <c r="X92" s="68"/>
      <c r="Y92" s="69" t="str">
        <f t="shared" si="24"/>
        <v/>
      </c>
      <c r="Z92" s="54" t="str">
        <f t="shared" si="2"/>
        <v/>
      </c>
      <c r="AA92" s="55" t="str">
        <f t="shared" si="3"/>
        <v/>
      </c>
      <c r="AB92" s="54" t="str">
        <f t="shared" si="4"/>
        <v/>
      </c>
      <c r="AC92" s="55" t="str">
        <f t="shared" si="25"/>
        <v/>
      </c>
      <c r="AD92" s="56" t="str">
        <f t="shared" si="5"/>
        <v/>
      </c>
      <c r="AE92" s="68"/>
      <c r="AF92" s="68"/>
      <c r="AG92" s="49"/>
      <c r="AH92" s="79"/>
      <c r="AI92" s="79"/>
      <c r="AJ92" s="72"/>
      <c r="AK92" s="67"/>
      <c r="AL92" s="81"/>
      <c r="AM92" s="81"/>
      <c r="AN92" s="82"/>
      <c r="AO92" s="82"/>
      <c r="AP92" s="82"/>
      <c r="AQ92" s="82"/>
      <c r="AR92" s="82"/>
      <c r="AS92" s="82"/>
      <c r="AT92" s="81"/>
      <c r="AU92" s="81"/>
      <c r="AV92" s="81"/>
      <c r="AW92" s="85"/>
      <c r="AX92" s="38"/>
      <c r="AY92" s="38"/>
      <c r="AZ92" s="38"/>
      <c r="BA92" s="38"/>
      <c r="BB92" s="38"/>
      <c r="BC92" s="38"/>
      <c r="BD92" s="38"/>
      <c r="BE92" s="38"/>
      <c r="BF92" s="38"/>
      <c r="BG92" s="38"/>
      <c r="BH92" s="38"/>
      <c r="BI92" s="38"/>
      <c r="BJ92" s="38"/>
      <c r="BK92" s="38"/>
      <c r="BL92" s="38"/>
      <c r="BM92" s="38"/>
      <c r="BN92" s="38"/>
      <c r="BO92" s="38"/>
      <c r="BP92" s="38"/>
    </row>
    <row r="93" spans="1:68" ht="39" customHeight="1" x14ac:dyDescent="0.25">
      <c r="A93" s="330"/>
      <c r="B93" s="325"/>
      <c r="C93" s="325"/>
      <c r="D93" s="325"/>
      <c r="E93" s="325"/>
      <c r="F93" s="325"/>
      <c r="G93" s="325"/>
      <c r="H93" s="325"/>
      <c r="I93" s="325"/>
      <c r="J93" s="325"/>
      <c r="K93" s="325"/>
      <c r="L93" s="325"/>
      <c r="M93" s="325"/>
      <c r="N93" s="325"/>
      <c r="O93" s="67">
        <v>7</v>
      </c>
      <c r="P93" s="49"/>
      <c r="Q93" s="49"/>
      <c r="R93" s="67" t="str">
        <f t="shared" si="10"/>
        <v/>
      </c>
      <c r="S93" s="68"/>
      <c r="T93" s="68"/>
      <c r="U93" s="55" t="str">
        <f t="shared" si="19"/>
        <v/>
      </c>
      <c r="V93" s="68"/>
      <c r="W93" s="68"/>
      <c r="X93" s="68"/>
      <c r="Y93" s="69" t="str">
        <f t="shared" si="24"/>
        <v/>
      </c>
      <c r="Z93" s="54" t="str">
        <f t="shared" si="2"/>
        <v/>
      </c>
      <c r="AA93" s="55" t="str">
        <f t="shared" si="3"/>
        <v/>
      </c>
      <c r="AB93" s="54" t="str">
        <f t="shared" si="4"/>
        <v/>
      </c>
      <c r="AC93" s="55" t="str">
        <f t="shared" si="25"/>
        <v/>
      </c>
      <c r="AD93" s="56" t="str">
        <f t="shared" si="5"/>
        <v/>
      </c>
      <c r="AE93" s="68"/>
      <c r="AF93" s="68"/>
      <c r="AG93" s="49"/>
      <c r="AH93" s="79"/>
      <c r="AI93" s="79"/>
      <c r="AJ93" s="72"/>
      <c r="AK93" s="67"/>
      <c r="AL93" s="81"/>
      <c r="AM93" s="81"/>
      <c r="AN93" s="82"/>
      <c r="AO93" s="82"/>
      <c r="AP93" s="82"/>
      <c r="AQ93" s="82"/>
      <c r="AR93" s="82"/>
      <c r="AS93" s="82"/>
      <c r="AT93" s="81"/>
      <c r="AU93" s="81"/>
      <c r="AV93" s="81"/>
      <c r="AW93" s="85"/>
      <c r="AX93" s="38"/>
      <c r="AY93" s="38"/>
      <c r="AZ93" s="38"/>
      <c r="BA93" s="38"/>
      <c r="BB93" s="38"/>
      <c r="BC93" s="38"/>
      <c r="BD93" s="38"/>
      <c r="BE93" s="38"/>
      <c r="BF93" s="38"/>
      <c r="BG93" s="38"/>
      <c r="BH93" s="38"/>
      <c r="BI93" s="38"/>
      <c r="BJ93" s="38"/>
      <c r="BK93" s="38"/>
      <c r="BL93" s="38"/>
      <c r="BM93" s="38"/>
      <c r="BN93" s="38"/>
      <c r="BO93" s="38"/>
      <c r="BP93" s="38"/>
    </row>
    <row r="94" spans="1:68" ht="39" customHeight="1" x14ac:dyDescent="0.25">
      <c r="A94" s="330"/>
      <c r="B94" s="325"/>
      <c r="C94" s="325"/>
      <c r="D94" s="325"/>
      <c r="E94" s="325"/>
      <c r="F94" s="325"/>
      <c r="G94" s="325"/>
      <c r="H94" s="325"/>
      <c r="I94" s="325"/>
      <c r="J94" s="325"/>
      <c r="K94" s="325"/>
      <c r="L94" s="325"/>
      <c r="M94" s="325"/>
      <c r="N94" s="325"/>
      <c r="O94" s="67">
        <v>8</v>
      </c>
      <c r="P94" s="49"/>
      <c r="Q94" s="49"/>
      <c r="R94" s="67" t="str">
        <f t="shared" si="10"/>
        <v/>
      </c>
      <c r="S94" s="68"/>
      <c r="T94" s="68"/>
      <c r="U94" s="55" t="str">
        <f t="shared" si="19"/>
        <v/>
      </c>
      <c r="V94" s="68"/>
      <c r="W94" s="68"/>
      <c r="X94" s="68"/>
      <c r="Y94" s="69" t="str">
        <f t="shared" si="24"/>
        <v/>
      </c>
      <c r="Z94" s="54" t="str">
        <f t="shared" si="2"/>
        <v/>
      </c>
      <c r="AA94" s="55" t="str">
        <f t="shared" si="3"/>
        <v/>
      </c>
      <c r="AB94" s="54" t="str">
        <f t="shared" si="4"/>
        <v/>
      </c>
      <c r="AC94" s="55" t="str">
        <f t="shared" si="25"/>
        <v/>
      </c>
      <c r="AD94" s="56" t="str">
        <f t="shared" si="5"/>
        <v/>
      </c>
      <c r="AE94" s="68"/>
      <c r="AF94" s="68"/>
      <c r="AG94" s="49"/>
      <c r="AH94" s="79"/>
      <c r="AI94" s="79"/>
      <c r="AJ94" s="72"/>
      <c r="AK94" s="67"/>
      <c r="AL94" s="81"/>
      <c r="AM94" s="81"/>
      <c r="AN94" s="82"/>
      <c r="AO94" s="82"/>
      <c r="AP94" s="82"/>
      <c r="AQ94" s="82"/>
      <c r="AR94" s="82"/>
      <c r="AS94" s="82"/>
      <c r="AT94" s="81"/>
      <c r="AU94" s="81"/>
      <c r="AV94" s="81"/>
      <c r="AW94" s="85"/>
      <c r="AX94" s="38"/>
      <c r="AY94" s="38"/>
      <c r="AZ94" s="38"/>
      <c r="BA94" s="38"/>
      <c r="BB94" s="38"/>
      <c r="BC94" s="38"/>
      <c r="BD94" s="38"/>
      <c r="BE94" s="38"/>
      <c r="BF94" s="38"/>
      <c r="BG94" s="38"/>
      <c r="BH94" s="38"/>
      <c r="BI94" s="38"/>
      <c r="BJ94" s="38"/>
      <c r="BK94" s="38"/>
      <c r="BL94" s="38"/>
      <c r="BM94" s="38"/>
      <c r="BN94" s="38"/>
      <c r="BO94" s="38"/>
      <c r="BP94" s="38"/>
    </row>
    <row r="95" spans="1:68" ht="39" customHeight="1" x14ac:dyDescent="0.25">
      <c r="A95" s="330"/>
      <c r="B95" s="325"/>
      <c r="C95" s="325"/>
      <c r="D95" s="325"/>
      <c r="E95" s="325"/>
      <c r="F95" s="325"/>
      <c r="G95" s="325"/>
      <c r="H95" s="325"/>
      <c r="I95" s="325"/>
      <c r="J95" s="325"/>
      <c r="K95" s="325"/>
      <c r="L95" s="325"/>
      <c r="M95" s="325"/>
      <c r="N95" s="325"/>
      <c r="O95" s="67">
        <v>9</v>
      </c>
      <c r="P95" s="49"/>
      <c r="Q95" s="49"/>
      <c r="R95" s="67" t="str">
        <f t="shared" si="10"/>
        <v/>
      </c>
      <c r="S95" s="68"/>
      <c r="T95" s="68"/>
      <c r="U95" s="55" t="str">
        <f t="shared" si="19"/>
        <v/>
      </c>
      <c r="V95" s="68"/>
      <c r="W95" s="68"/>
      <c r="X95" s="68"/>
      <c r="Y95" s="69" t="str">
        <f t="shared" si="24"/>
        <v/>
      </c>
      <c r="Z95" s="54" t="str">
        <f t="shared" si="2"/>
        <v/>
      </c>
      <c r="AA95" s="55" t="str">
        <f t="shared" si="3"/>
        <v/>
      </c>
      <c r="AB95" s="54" t="str">
        <f t="shared" si="4"/>
        <v/>
      </c>
      <c r="AC95" s="55" t="str">
        <f t="shared" si="25"/>
        <v/>
      </c>
      <c r="AD95" s="56" t="str">
        <f t="shared" si="5"/>
        <v/>
      </c>
      <c r="AE95" s="68"/>
      <c r="AF95" s="68"/>
      <c r="AG95" s="49"/>
      <c r="AH95" s="79"/>
      <c r="AI95" s="79"/>
      <c r="AJ95" s="72"/>
      <c r="AK95" s="67"/>
      <c r="AL95" s="81"/>
      <c r="AM95" s="81"/>
      <c r="AN95" s="82"/>
      <c r="AO95" s="82"/>
      <c r="AP95" s="82"/>
      <c r="AQ95" s="82"/>
      <c r="AR95" s="82"/>
      <c r="AS95" s="82"/>
      <c r="AT95" s="81"/>
      <c r="AU95" s="81"/>
      <c r="AV95" s="81"/>
      <c r="AW95" s="85"/>
      <c r="AX95" s="38"/>
      <c r="AY95" s="38"/>
      <c r="AZ95" s="38"/>
      <c r="BA95" s="38"/>
      <c r="BB95" s="38"/>
      <c r="BC95" s="38"/>
      <c r="BD95" s="38"/>
      <c r="BE95" s="38"/>
      <c r="BF95" s="38"/>
      <c r="BG95" s="38"/>
      <c r="BH95" s="38"/>
      <c r="BI95" s="38"/>
      <c r="BJ95" s="38"/>
      <c r="BK95" s="38"/>
      <c r="BL95" s="38"/>
      <c r="BM95" s="38"/>
      <c r="BN95" s="38"/>
      <c r="BO95" s="38"/>
      <c r="BP95" s="38"/>
    </row>
    <row r="96" spans="1:68" ht="39" customHeight="1" x14ac:dyDescent="0.25">
      <c r="A96" s="331"/>
      <c r="B96" s="326"/>
      <c r="C96" s="326"/>
      <c r="D96" s="326"/>
      <c r="E96" s="326"/>
      <c r="F96" s="326"/>
      <c r="G96" s="326"/>
      <c r="H96" s="326"/>
      <c r="I96" s="326"/>
      <c r="J96" s="326"/>
      <c r="K96" s="326"/>
      <c r="L96" s="326"/>
      <c r="M96" s="326"/>
      <c r="N96" s="326"/>
      <c r="O96" s="87">
        <v>10</v>
      </c>
      <c r="P96" s="88"/>
      <c r="Q96" s="88"/>
      <c r="R96" s="67" t="str">
        <f t="shared" si="10"/>
        <v/>
      </c>
      <c r="S96" s="68"/>
      <c r="T96" s="68"/>
      <c r="U96" s="55" t="str">
        <f t="shared" si="19"/>
        <v/>
      </c>
      <c r="V96" s="68"/>
      <c r="W96" s="68"/>
      <c r="X96" s="68"/>
      <c r="Y96" s="69" t="str">
        <f t="shared" si="24"/>
        <v/>
      </c>
      <c r="Z96" s="54" t="str">
        <f t="shared" si="2"/>
        <v/>
      </c>
      <c r="AA96" s="55" t="str">
        <f t="shared" si="3"/>
        <v/>
      </c>
      <c r="AB96" s="54" t="str">
        <f t="shared" si="4"/>
        <v/>
      </c>
      <c r="AC96" s="55" t="str">
        <f t="shared" si="25"/>
        <v/>
      </c>
      <c r="AD96" s="56" t="str">
        <f t="shared" si="5"/>
        <v/>
      </c>
      <c r="AE96" s="68"/>
      <c r="AF96" s="89"/>
      <c r="AG96" s="88"/>
      <c r="AH96" s="90"/>
      <c r="AI96" s="90"/>
      <c r="AJ96" s="91"/>
      <c r="AK96" s="87"/>
      <c r="AL96" s="92"/>
      <c r="AM96" s="92"/>
      <c r="AN96" s="93"/>
      <c r="AO96" s="93"/>
      <c r="AP96" s="93"/>
      <c r="AQ96" s="93"/>
      <c r="AR96" s="93"/>
      <c r="AS96" s="93"/>
      <c r="AT96" s="92"/>
      <c r="AU96" s="92"/>
      <c r="AV96" s="92"/>
      <c r="AW96" s="95"/>
      <c r="AX96" s="38"/>
      <c r="AY96" s="38"/>
      <c r="AZ96" s="38"/>
      <c r="BA96" s="38"/>
      <c r="BB96" s="38"/>
      <c r="BC96" s="38"/>
      <c r="BD96" s="38"/>
      <c r="BE96" s="38"/>
      <c r="BF96" s="38"/>
      <c r="BG96" s="38"/>
      <c r="BH96" s="38"/>
      <c r="BI96" s="38"/>
      <c r="BJ96" s="38"/>
      <c r="BK96" s="38"/>
      <c r="BL96" s="38"/>
      <c r="BM96" s="38"/>
      <c r="BN96" s="38"/>
      <c r="BO96" s="38"/>
      <c r="BP96" s="38"/>
    </row>
    <row r="97" spans="1:68" ht="39" customHeight="1" x14ac:dyDescent="0.25">
      <c r="A97" s="329">
        <v>10</v>
      </c>
      <c r="B97" s="334"/>
      <c r="C97" s="332"/>
      <c r="D97" s="332"/>
      <c r="E97" s="332"/>
      <c r="F97" s="332"/>
      <c r="G97" s="333"/>
      <c r="H97" s="324" t="str">
        <f>IF(G97&lt;=0,"",IF(G97&lt;=2,"Muy Baja",IF(G97&lt;=24,"Baja",IF(G97&lt;=500,"Media",IF(G97&lt;=5000,"Alta","Muy Alta")))))</f>
        <v/>
      </c>
      <c r="I97" s="327" t="str">
        <f>IF(H97="","",IF(H97="Muy Baja",0.2,IF(H97="Baja",0.4,IF(H97="Media",0.6,IF(H97="Alta",0.8,IF(H97="Muy Alta",1,))))))</f>
        <v/>
      </c>
      <c r="J97" s="327"/>
      <c r="K97" s="327" t="b">
        <f>IF(J97='Tabla Impacto corrupción '!$B$5,'Tabla Impacto corrupción '!$C$5,IF(J97='Tabla Impacto corrupción '!$B$6,'Tabla Impacto corrupción '!$C$6,IF(J97='Tabla Impacto corrupción '!$B$7,'Tabla Impacto corrupción '!$C$7)))</f>
        <v>0</v>
      </c>
      <c r="L97" s="324" t="b">
        <f>IF(J97='Tabla Impacto corrupción '!$B$5,"Moderado",IF(J97='Tabla Impacto corrupción '!$B$6,"Mayor",IF(J97='Tabla Impacto corrupción '!$B$7,"Catastrófico")))</f>
        <v>0</v>
      </c>
      <c r="M97" s="327">
        <f>IF(L97="","",IF(L97="Leve",0.2,IF(L97="Menor",0.4,IF(L97="Moderado",0.6,IF(L97="Mayor",0.8,IF(L97="Catastrófico",1,))))))</f>
        <v>0</v>
      </c>
      <c r="N97" s="328" t="str">
        <f>IF(OR(AND(H97="Muy Baja",L97="Leve"),AND(H97="Muy Baja",L97="Menor"),AND(H97="Baja",L97="Leve")),"Bajo",IF(OR(AND(H97="Muy baja",L97="Moderado"),AND(H97="Baja",L97="Menor"),AND(H97="Baja",L97="Moderado"),AND(H97="Media",L97="Leve"),AND(H97="Media",L97="Menor"),AND(H97="Media",L97="Moderado"),AND(H97="Alta",L97="Leve"),AND(H97="Alta",L97="Menor")),"Moderado",IF(OR(AND(H97="Muy Baja",L97="Mayor"),AND(H97="Baja",L97="Mayor"),AND(H97="Media",L97="Mayor"),AND(H97="Alta",L97="Moderado"),AND(H97="Alta",L97="Mayor"),AND(H97="Muy Alta",L97="Leve"),AND(H97="Muy Alta",L97="Menor"),AND(H97="Muy Alta",L97="Moderado"),AND(H97="Muy Alta",L97="Mayor")),"Alto",IF(OR(AND(H97="Muy Baja",L97="Catastrófico"),AND(H97="Baja",L97="Catastrófico"),AND(H97="Media",L97="Catastrófico"),AND(H97="Alta",L97="Catastrófico"),AND(H97="Muy Alta",L97="Catastrófico")),"Extremo",""))))</f>
        <v/>
      </c>
      <c r="O97" s="47">
        <v>1</v>
      </c>
      <c r="P97" s="48"/>
      <c r="Q97" s="48"/>
      <c r="R97" s="47" t="str">
        <f t="shared" si="10"/>
        <v/>
      </c>
      <c r="S97" s="50"/>
      <c r="T97" s="50"/>
      <c r="U97" s="51" t="str">
        <f t="shared" si="19"/>
        <v/>
      </c>
      <c r="V97" s="50"/>
      <c r="W97" s="50"/>
      <c r="X97" s="50"/>
      <c r="Y97" s="52" t="str">
        <f>IFERROR(IF(R97="Probabilidad",(I97-(+I97*U97)),IF(R97="Impacto",I97,"")),"")</f>
        <v/>
      </c>
      <c r="Z97" s="53" t="str">
        <f t="shared" si="2"/>
        <v/>
      </c>
      <c r="AA97" s="51" t="str">
        <f t="shared" si="3"/>
        <v/>
      </c>
      <c r="AB97" s="53" t="str">
        <f t="shared" si="4"/>
        <v/>
      </c>
      <c r="AC97" s="51" t="str">
        <f>IFERROR(IF(R97="Impacto",(M97-(+M97*U97)),IF(R97="Probabilidad",M97,"")),"")</f>
        <v/>
      </c>
      <c r="AD97" s="96" t="str">
        <f t="shared" si="5"/>
        <v/>
      </c>
      <c r="AE97" s="50"/>
      <c r="AF97" s="50"/>
      <c r="AG97" s="104"/>
      <c r="AH97" s="58"/>
      <c r="AI97" s="58"/>
      <c r="AJ97" s="59"/>
      <c r="AK97" s="47"/>
      <c r="AL97" s="171"/>
      <c r="AM97" s="171"/>
      <c r="AN97" s="172"/>
      <c r="AO97" s="172"/>
      <c r="AP97" s="172"/>
      <c r="AQ97" s="172"/>
      <c r="AR97" s="172"/>
      <c r="AS97" s="172"/>
      <c r="AT97" s="171"/>
      <c r="AU97" s="171"/>
      <c r="AV97" s="171"/>
      <c r="AW97" s="122"/>
      <c r="AX97" s="38"/>
      <c r="AY97" s="38"/>
      <c r="AZ97" s="38"/>
      <c r="BA97" s="38"/>
      <c r="BB97" s="38"/>
      <c r="BC97" s="38"/>
      <c r="BD97" s="38"/>
      <c r="BE97" s="38"/>
      <c r="BF97" s="38"/>
      <c r="BG97" s="38"/>
      <c r="BH97" s="38"/>
      <c r="BI97" s="38"/>
      <c r="BJ97" s="38"/>
      <c r="BK97" s="38"/>
      <c r="BL97" s="38"/>
      <c r="BM97" s="38"/>
      <c r="BN97" s="38"/>
      <c r="BO97" s="38"/>
      <c r="BP97" s="38"/>
    </row>
    <row r="98" spans="1:68" ht="39" customHeight="1" x14ac:dyDescent="0.25">
      <c r="A98" s="330"/>
      <c r="B98" s="325"/>
      <c r="C98" s="325"/>
      <c r="D98" s="325"/>
      <c r="E98" s="325"/>
      <c r="F98" s="325"/>
      <c r="G98" s="325"/>
      <c r="H98" s="325"/>
      <c r="I98" s="325"/>
      <c r="J98" s="325"/>
      <c r="K98" s="325"/>
      <c r="L98" s="325"/>
      <c r="M98" s="325"/>
      <c r="N98" s="325"/>
      <c r="O98" s="67">
        <v>2</v>
      </c>
      <c r="P98" s="49"/>
      <c r="Q98" s="49"/>
      <c r="R98" s="67" t="str">
        <f t="shared" si="10"/>
        <v/>
      </c>
      <c r="S98" s="68"/>
      <c r="T98" s="68"/>
      <c r="U98" s="55" t="str">
        <f t="shared" si="19"/>
        <v/>
      </c>
      <c r="V98" s="68"/>
      <c r="W98" s="68"/>
      <c r="X98" s="68"/>
      <c r="Y98" s="69" t="str">
        <f>IFERROR(IF(AND(R97="Probabilidad",R98="Probabilidad"),(AA97-(+AA97*U98)),IF(R98="Probabilidad",(I97-(+I97*U98)),IF(R98="Impacto",AA97,""))),"")</f>
        <v/>
      </c>
      <c r="Z98" s="54" t="str">
        <f t="shared" si="2"/>
        <v/>
      </c>
      <c r="AA98" s="55" t="str">
        <f t="shared" si="3"/>
        <v/>
      </c>
      <c r="AB98" s="54" t="str">
        <f t="shared" si="4"/>
        <v/>
      </c>
      <c r="AC98" s="55" t="str">
        <f>IFERROR(IF(AND(R97="Impacto",R98="Impacto"),(AC97-(+AC97*U98)),IF(R98="Impacto",($M$97-(+$M$97*U98)),IF(R98="Probabilidad",AC97,""))),"")</f>
        <v/>
      </c>
      <c r="AD98" s="56" t="str">
        <f t="shared" si="5"/>
        <v/>
      </c>
      <c r="AE98" s="68"/>
      <c r="AF98" s="68"/>
      <c r="AG98" s="104"/>
      <c r="AH98" s="79"/>
      <c r="AI98" s="79"/>
      <c r="AJ98" s="72"/>
      <c r="AK98" s="67"/>
      <c r="AL98" s="81"/>
      <c r="AM98" s="81"/>
      <c r="AN98" s="82"/>
      <c r="AO98" s="82"/>
      <c r="AP98" s="82"/>
      <c r="AQ98" s="82"/>
      <c r="AR98" s="82"/>
      <c r="AS98" s="82"/>
      <c r="AT98" s="81"/>
      <c r="AU98" s="81"/>
      <c r="AV98" s="81"/>
      <c r="AW98" s="85"/>
      <c r="AX98" s="38"/>
      <c r="AY98" s="38"/>
      <c r="AZ98" s="38"/>
      <c r="BA98" s="38"/>
      <c r="BB98" s="38"/>
      <c r="BC98" s="38"/>
      <c r="BD98" s="38"/>
      <c r="BE98" s="38"/>
      <c r="BF98" s="38"/>
      <c r="BG98" s="38"/>
      <c r="BH98" s="38"/>
      <c r="BI98" s="38"/>
      <c r="BJ98" s="38"/>
      <c r="BK98" s="38"/>
      <c r="BL98" s="38"/>
      <c r="BM98" s="38"/>
      <c r="BN98" s="38"/>
      <c r="BO98" s="38"/>
      <c r="BP98" s="38"/>
    </row>
    <row r="99" spans="1:68" ht="39" customHeight="1" x14ac:dyDescent="0.25">
      <c r="A99" s="330"/>
      <c r="B99" s="325"/>
      <c r="C99" s="325"/>
      <c r="D99" s="325"/>
      <c r="E99" s="325"/>
      <c r="F99" s="325"/>
      <c r="G99" s="325"/>
      <c r="H99" s="325"/>
      <c r="I99" s="325"/>
      <c r="J99" s="325"/>
      <c r="K99" s="325"/>
      <c r="L99" s="325"/>
      <c r="M99" s="325"/>
      <c r="N99" s="325"/>
      <c r="O99" s="67">
        <v>3</v>
      </c>
      <c r="P99" s="104"/>
      <c r="Q99" s="104"/>
      <c r="R99" s="67" t="str">
        <f t="shared" si="10"/>
        <v/>
      </c>
      <c r="S99" s="68"/>
      <c r="T99" s="68"/>
      <c r="U99" s="55" t="str">
        <f t="shared" si="19"/>
        <v/>
      </c>
      <c r="V99" s="68"/>
      <c r="W99" s="68"/>
      <c r="X99" s="68"/>
      <c r="Y99" s="69" t="str">
        <f t="shared" ref="Y99:Y106" si="26">IFERROR(IF(AND(R98="Probabilidad",R99="Probabilidad"),(AA98-(+AA98*U99)),IF(AND(R98="Impacto",R99="Probabilidad"),(AA97-(+AA97*U99)),IF(R99="Impacto",AA98,""))),"")</f>
        <v/>
      </c>
      <c r="Z99" s="54" t="str">
        <f t="shared" si="2"/>
        <v/>
      </c>
      <c r="AA99" s="55" t="str">
        <f t="shared" si="3"/>
        <v/>
      </c>
      <c r="AB99" s="54" t="str">
        <f t="shared" si="4"/>
        <v/>
      </c>
      <c r="AC99" s="55" t="str">
        <f t="shared" ref="AC99:AC106" si="27">IFERROR(IF(AND(R98="Impacto",R99="Impacto"),(AC98-(+AC98*U99)),IF(AND(R98="Probabilidad",R99="Impacto"),(AC97-(+AC97*U99)),IF(R99="Probabilidad",AC98,""))),"")</f>
        <v/>
      </c>
      <c r="AD99" s="56" t="str">
        <f t="shared" si="5"/>
        <v/>
      </c>
      <c r="AE99" s="68"/>
      <c r="AF99" s="68"/>
      <c r="AG99" s="104"/>
      <c r="AH99" s="79"/>
      <c r="AI99" s="79"/>
      <c r="AJ99" s="72"/>
      <c r="AK99" s="67"/>
      <c r="AL99" s="81"/>
      <c r="AM99" s="81"/>
      <c r="AN99" s="82"/>
      <c r="AO99" s="82"/>
      <c r="AP99" s="82"/>
      <c r="AQ99" s="82"/>
      <c r="AR99" s="82"/>
      <c r="AS99" s="82"/>
      <c r="AT99" s="82"/>
      <c r="AU99" s="82"/>
      <c r="AV99" s="82"/>
      <c r="AW99" s="85"/>
      <c r="AX99" s="38"/>
      <c r="AY99" s="38"/>
      <c r="AZ99" s="38"/>
      <c r="BA99" s="38"/>
      <c r="BB99" s="38"/>
      <c r="BC99" s="38"/>
      <c r="BD99" s="38"/>
      <c r="BE99" s="38"/>
      <c r="BF99" s="38"/>
      <c r="BG99" s="38"/>
      <c r="BH99" s="38"/>
      <c r="BI99" s="38"/>
      <c r="BJ99" s="38"/>
      <c r="BK99" s="38"/>
      <c r="BL99" s="38"/>
      <c r="BM99" s="38"/>
      <c r="BN99" s="38"/>
      <c r="BO99" s="38"/>
      <c r="BP99" s="38"/>
    </row>
    <row r="100" spans="1:68" ht="39" customHeight="1" x14ac:dyDescent="0.25">
      <c r="A100" s="330"/>
      <c r="B100" s="325"/>
      <c r="C100" s="325"/>
      <c r="D100" s="325"/>
      <c r="E100" s="325"/>
      <c r="F100" s="325"/>
      <c r="G100" s="325"/>
      <c r="H100" s="325"/>
      <c r="I100" s="325"/>
      <c r="J100" s="325"/>
      <c r="K100" s="325"/>
      <c r="L100" s="325"/>
      <c r="M100" s="325"/>
      <c r="N100" s="325"/>
      <c r="O100" s="67">
        <v>4</v>
      </c>
      <c r="P100" s="49"/>
      <c r="Q100" s="49"/>
      <c r="R100" s="67" t="str">
        <f t="shared" si="10"/>
        <v/>
      </c>
      <c r="S100" s="68"/>
      <c r="T100" s="68"/>
      <c r="U100" s="55" t="str">
        <f t="shared" si="19"/>
        <v/>
      </c>
      <c r="V100" s="68"/>
      <c r="W100" s="68"/>
      <c r="X100" s="68"/>
      <c r="Y100" s="69" t="str">
        <f t="shared" si="26"/>
        <v/>
      </c>
      <c r="Z100" s="54" t="str">
        <f t="shared" si="2"/>
        <v/>
      </c>
      <c r="AA100" s="55" t="str">
        <f t="shared" si="3"/>
        <v/>
      </c>
      <c r="AB100" s="54" t="str">
        <f t="shared" si="4"/>
        <v/>
      </c>
      <c r="AC100" s="55" t="str">
        <f t="shared" si="27"/>
        <v/>
      </c>
      <c r="AD100" s="56" t="str">
        <f t="shared" si="5"/>
        <v/>
      </c>
      <c r="AE100" s="68"/>
      <c r="AF100" s="68"/>
      <c r="AG100" s="49"/>
      <c r="AH100" s="79"/>
      <c r="AI100" s="79"/>
      <c r="AJ100" s="72"/>
      <c r="AK100" s="67"/>
      <c r="AL100" s="81"/>
      <c r="AM100" s="81"/>
      <c r="AN100" s="82"/>
      <c r="AO100" s="82"/>
      <c r="AP100" s="82"/>
      <c r="AQ100" s="82"/>
      <c r="AR100" s="82"/>
      <c r="AS100" s="82"/>
      <c r="AT100" s="82"/>
      <c r="AU100" s="82"/>
      <c r="AV100" s="82"/>
      <c r="AW100" s="85"/>
      <c r="AX100" s="38"/>
      <c r="AY100" s="38"/>
      <c r="AZ100" s="38"/>
      <c r="BA100" s="38"/>
      <c r="BB100" s="38"/>
      <c r="BC100" s="38"/>
      <c r="BD100" s="38"/>
      <c r="BE100" s="38"/>
      <c r="BF100" s="38"/>
      <c r="BG100" s="38"/>
      <c r="BH100" s="38"/>
      <c r="BI100" s="38"/>
      <c r="BJ100" s="38"/>
      <c r="BK100" s="38"/>
      <c r="BL100" s="38"/>
      <c r="BM100" s="38"/>
      <c r="BN100" s="38"/>
      <c r="BO100" s="38"/>
      <c r="BP100" s="38"/>
    </row>
    <row r="101" spans="1:68" ht="39" customHeight="1" x14ac:dyDescent="0.25">
      <c r="A101" s="330"/>
      <c r="B101" s="325"/>
      <c r="C101" s="325"/>
      <c r="D101" s="325"/>
      <c r="E101" s="325"/>
      <c r="F101" s="325"/>
      <c r="G101" s="325"/>
      <c r="H101" s="325"/>
      <c r="I101" s="325"/>
      <c r="J101" s="325"/>
      <c r="K101" s="325"/>
      <c r="L101" s="325"/>
      <c r="M101" s="325"/>
      <c r="N101" s="325"/>
      <c r="O101" s="67">
        <v>5</v>
      </c>
      <c r="P101" s="49"/>
      <c r="Q101" s="49"/>
      <c r="R101" s="67" t="str">
        <f t="shared" si="10"/>
        <v/>
      </c>
      <c r="S101" s="68"/>
      <c r="T101" s="68"/>
      <c r="U101" s="55" t="str">
        <f t="shared" si="19"/>
        <v/>
      </c>
      <c r="V101" s="68"/>
      <c r="W101" s="68"/>
      <c r="X101" s="68"/>
      <c r="Y101" s="69" t="str">
        <f t="shared" si="26"/>
        <v/>
      </c>
      <c r="Z101" s="54" t="str">
        <f t="shared" si="2"/>
        <v/>
      </c>
      <c r="AA101" s="55" t="str">
        <f t="shared" si="3"/>
        <v/>
      </c>
      <c r="AB101" s="54" t="str">
        <f t="shared" si="4"/>
        <v/>
      </c>
      <c r="AC101" s="55" t="str">
        <f t="shared" si="27"/>
        <v/>
      </c>
      <c r="AD101" s="56" t="str">
        <f t="shared" si="5"/>
        <v/>
      </c>
      <c r="AE101" s="68"/>
      <c r="AF101" s="68"/>
      <c r="AG101" s="49"/>
      <c r="AH101" s="79"/>
      <c r="AI101" s="79"/>
      <c r="AJ101" s="72"/>
      <c r="AK101" s="67"/>
      <c r="AL101" s="81"/>
      <c r="AM101" s="81"/>
      <c r="AN101" s="82"/>
      <c r="AO101" s="82"/>
      <c r="AP101" s="82"/>
      <c r="AQ101" s="82"/>
      <c r="AR101" s="82"/>
      <c r="AS101" s="82"/>
      <c r="AT101" s="82"/>
      <c r="AU101" s="82"/>
      <c r="AV101" s="82"/>
      <c r="AW101" s="85"/>
      <c r="AX101" s="38"/>
      <c r="AY101" s="38"/>
      <c r="AZ101" s="38"/>
      <c r="BA101" s="38"/>
      <c r="BB101" s="38"/>
      <c r="BC101" s="38"/>
      <c r="BD101" s="38"/>
      <c r="BE101" s="38"/>
      <c r="BF101" s="38"/>
      <c r="BG101" s="38"/>
      <c r="BH101" s="38"/>
      <c r="BI101" s="38"/>
      <c r="BJ101" s="38"/>
      <c r="BK101" s="38"/>
      <c r="BL101" s="38"/>
      <c r="BM101" s="38"/>
      <c r="BN101" s="38"/>
      <c r="BO101" s="38"/>
      <c r="BP101" s="38"/>
    </row>
    <row r="102" spans="1:68" ht="39" customHeight="1" x14ac:dyDescent="0.25">
      <c r="A102" s="330"/>
      <c r="B102" s="325"/>
      <c r="C102" s="325"/>
      <c r="D102" s="325"/>
      <c r="E102" s="325"/>
      <c r="F102" s="325"/>
      <c r="G102" s="325"/>
      <c r="H102" s="325"/>
      <c r="I102" s="325"/>
      <c r="J102" s="325"/>
      <c r="K102" s="325"/>
      <c r="L102" s="325"/>
      <c r="M102" s="325"/>
      <c r="N102" s="325"/>
      <c r="O102" s="67">
        <v>6</v>
      </c>
      <c r="P102" s="49"/>
      <c r="Q102" s="49"/>
      <c r="R102" s="67" t="str">
        <f t="shared" si="10"/>
        <v/>
      </c>
      <c r="S102" s="68"/>
      <c r="T102" s="68"/>
      <c r="U102" s="55" t="str">
        <f t="shared" si="19"/>
        <v/>
      </c>
      <c r="V102" s="68"/>
      <c r="W102" s="68"/>
      <c r="X102" s="68"/>
      <c r="Y102" s="69" t="str">
        <f t="shared" si="26"/>
        <v/>
      </c>
      <c r="Z102" s="54" t="str">
        <f t="shared" si="2"/>
        <v/>
      </c>
      <c r="AA102" s="55" t="str">
        <f t="shared" si="3"/>
        <v/>
      </c>
      <c r="AB102" s="54" t="str">
        <f t="shared" si="4"/>
        <v/>
      </c>
      <c r="AC102" s="55" t="str">
        <f t="shared" si="27"/>
        <v/>
      </c>
      <c r="AD102" s="56" t="str">
        <f t="shared" si="5"/>
        <v/>
      </c>
      <c r="AE102" s="68"/>
      <c r="AF102" s="68"/>
      <c r="AG102" s="49"/>
      <c r="AH102" s="79"/>
      <c r="AI102" s="79"/>
      <c r="AJ102" s="72"/>
      <c r="AK102" s="67"/>
      <c r="AL102" s="81"/>
      <c r="AM102" s="81"/>
      <c r="AN102" s="82"/>
      <c r="AO102" s="82"/>
      <c r="AP102" s="82"/>
      <c r="AQ102" s="82"/>
      <c r="AR102" s="82"/>
      <c r="AS102" s="82"/>
      <c r="AT102" s="82"/>
      <c r="AU102" s="82"/>
      <c r="AV102" s="82"/>
      <c r="AW102" s="85"/>
      <c r="AX102" s="38"/>
      <c r="AY102" s="38"/>
      <c r="AZ102" s="38"/>
      <c r="BA102" s="38"/>
      <c r="BB102" s="38"/>
      <c r="BC102" s="38"/>
      <c r="BD102" s="38"/>
      <c r="BE102" s="38"/>
      <c r="BF102" s="38"/>
      <c r="BG102" s="38"/>
      <c r="BH102" s="38"/>
      <c r="BI102" s="38"/>
      <c r="BJ102" s="38"/>
      <c r="BK102" s="38"/>
      <c r="BL102" s="38"/>
      <c r="BM102" s="38"/>
      <c r="BN102" s="38"/>
      <c r="BO102" s="38"/>
      <c r="BP102" s="38"/>
    </row>
    <row r="103" spans="1:68" ht="39" customHeight="1" x14ac:dyDescent="0.25">
      <c r="A103" s="330"/>
      <c r="B103" s="325"/>
      <c r="C103" s="325"/>
      <c r="D103" s="325"/>
      <c r="E103" s="325"/>
      <c r="F103" s="325"/>
      <c r="G103" s="325"/>
      <c r="H103" s="325"/>
      <c r="I103" s="325"/>
      <c r="J103" s="325"/>
      <c r="K103" s="325"/>
      <c r="L103" s="325"/>
      <c r="M103" s="325"/>
      <c r="N103" s="325"/>
      <c r="O103" s="67">
        <v>7</v>
      </c>
      <c r="P103" s="49"/>
      <c r="Q103" s="49"/>
      <c r="R103" s="67" t="str">
        <f t="shared" si="10"/>
        <v/>
      </c>
      <c r="S103" s="68"/>
      <c r="T103" s="68"/>
      <c r="U103" s="55" t="str">
        <f t="shared" si="19"/>
        <v/>
      </c>
      <c r="V103" s="68"/>
      <c r="W103" s="68"/>
      <c r="X103" s="68"/>
      <c r="Y103" s="69" t="str">
        <f t="shared" si="26"/>
        <v/>
      </c>
      <c r="Z103" s="54" t="str">
        <f t="shared" si="2"/>
        <v/>
      </c>
      <c r="AA103" s="55" t="str">
        <f t="shared" si="3"/>
        <v/>
      </c>
      <c r="AB103" s="54" t="str">
        <f t="shared" si="4"/>
        <v/>
      </c>
      <c r="AC103" s="55" t="str">
        <f t="shared" si="27"/>
        <v/>
      </c>
      <c r="AD103" s="56" t="str">
        <f t="shared" si="5"/>
        <v/>
      </c>
      <c r="AE103" s="68"/>
      <c r="AF103" s="68"/>
      <c r="AG103" s="49"/>
      <c r="AH103" s="79"/>
      <c r="AI103" s="79"/>
      <c r="AJ103" s="72"/>
      <c r="AK103" s="67"/>
      <c r="AL103" s="81"/>
      <c r="AM103" s="81"/>
      <c r="AN103" s="82"/>
      <c r="AO103" s="82"/>
      <c r="AP103" s="82"/>
      <c r="AQ103" s="82"/>
      <c r="AR103" s="82"/>
      <c r="AS103" s="82"/>
      <c r="AT103" s="82"/>
      <c r="AU103" s="82"/>
      <c r="AV103" s="82"/>
      <c r="AW103" s="85"/>
      <c r="AX103" s="38"/>
      <c r="AY103" s="38"/>
      <c r="AZ103" s="38"/>
      <c r="BA103" s="38"/>
      <c r="BB103" s="38"/>
      <c r="BC103" s="38"/>
      <c r="BD103" s="38"/>
      <c r="BE103" s="38"/>
      <c r="BF103" s="38"/>
      <c r="BG103" s="38"/>
      <c r="BH103" s="38"/>
      <c r="BI103" s="38"/>
      <c r="BJ103" s="38"/>
      <c r="BK103" s="38"/>
      <c r="BL103" s="38"/>
      <c r="BM103" s="38"/>
      <c r="BN103" s="38"/>
      <c r="BO103" s="38"/>
      <c r="BP103" s="38"/>
    </row>
    <row r="104" spans="1:68" ht="39" customHeight="1" x14ac:dyDescent="0.25">
      <c r="A104" s="330"/>
      <c r="B104" s="325"/>
      <c r="C104" s="325"/>
      <c r="D104" s="325"/>
      <c r="E104" s="325"/>
      <c r="F104" s="325"/>
      <c r="G104" s="325"/>
      <c r="H104" s="325"/>
      <c r="I104" s="325"/>
      <c r="J104" s="325"/>
      <c r="K104" s="325"/>
      <c r="L104" s="325"/>
      <c r="M104" s="325"/>
      <c r="N104" s="325"/>
      <c r="O104" s="67">
        <v>8</v>
      </c>
      <c r="P104" s="49"/>
      <c r="Q104" s="49"/>
      <c r="R104" s="67" t="str">
        <f t="shared" si="10"/>
        <v/>
      </c>
      <c r="S104" s="68"/>
      <c r="T104" s="68"/>
      <c r="U104" s="55" t="str">
        <f t="shared" si="19"/>
        <v/>
      </c>
      <c r="V104" s="68"/>
      <c r="W104" s="68"/>
      <c r="X104" s="68"/>
      <c r="Y104" s="69" t="str">
        <f t="shared" si="26"/>
        <v/>
      </c>
      <c r="Z104" s="54" t="str">
        <f t="shared" si="2"/>
        <v/>
      </c>
      <c r="AA104" s="55" t="str">
        <f t="shared" si="3"/>
        <v/>
      </c>
      <c r="AB104" s="54" t="str">
        <f t="shared" si="4"/>
        <v/>
      </c>
      <c r="AC104" s="55" t="str">
        <f t="shared" si="27"/>
        <v/>
      </c>
      <c r="AD104" s="56" t="str">
        <f t="shared" si="5"/>
        <v/>
      </c>
      <c r="AE104" s="68"/>
      <c r="AF104" s="68"/>
      <c r="AG104" s="49"/>
      <c r="AH104" s="79"/>
      <c r="AI104" s="79"/>
      <c r="AJ104" s="72"/>
      <c r="AK104" s="67"/>
      <c r="AL104" s="81"/>
      <c r="AM104" s="81"/>
      <c r="AN104" s="82"/>
      <c r="AO104" s="82"/>
      <c r="AP104" s="82"/>
      <c r="AQ104" s="82"/>
      <c r="AR104" s="82"/>
      <c r="AS104" s="82"/>
      <c r="AT104" s="82"/>
      <c r="AU104" s="82"/>
      <c r="AV104" s="82"/>
      <c r="AW104" s="85"/>
      <c r="AX104" s="38"/>
      <c r="AY104" s="38"/>
      <c r="AZ104" s="38"/>
      <c r="BA104" s="38"/>
      <c r="BB104" s="38"/>
      <c r="BC104" s="38"/>
      <c r="BD104" s="38"/>
      <c r="BE104" s="38"/>
      <c r="BF104" s="38"/>
      <c r="BG104" s="38"/>
      <c r="BH104" s="38"/>
      <c r="BI104" s="38"/>
      <c r="BJ104" s="38"/>
      <c r="BK104" s="38"/>
      <c r="BL104" s="38"/>
      <c r="BM104" s="38"/>
      <c r="BN104" s="38"/>
      <c r="BO104" s="38"/>
      <c r="BP104" s="38"/>
    </row>
    <row r="105" spans="1:68" ht="39" customHeight="1" x14ac:dyDescent="0.25">
      <c r="A105" s="330"/>
      <c r="B105" s="325"/>
      <c r="C105" s="325"/>
      <c r="D105" s="325"/>
      <c r="E105" s="325"/>
      <c r="F105" s="325"/>
      <c r="G105" s="325"/>
      <c r="H105" s="325"/>
      <c r="I105" s="325"/>
      <c r="J105" s="325"/>
      <c r="K105" s="325"/>
      <c r="L105" s="325"/>
      <c r="M105" s="325"/>
      <c r="N105" s="325"/>
      <c r="O105" s="67">
        <v>9</v>
      </c>
      <c r="P105" s="49"/>
      <c r="Q105" s="49"/>
      <c r="R105" s="67" t="str">
        <f t="shared" si="10"/>
        <v/>
      </c>
      <c r="S105" s="68"/>
      <c r="T105" s="68"/>
      <c r="U105" s="55" t="str">
        <f t="shared" si="19"/>
        <v/>
      </c>
      <c r="V105" s="68"/>
      <c r="W105" s="68"/>
      <c r="X105" s="68"/>
      <c r="Y105" s="69" t="str">
        <f t="shared" si="26"/>
        <v/>
      </c>
      <c r="Z105" s="54" t="str">
        <f t="shared" si="2"/>
        <v/>
      </c>
      <c r="AA105" s="55" t="str">
        <f t="shared" si="3"/>
        <v/>
      </c>
      <c r="AB105" s="54" t="str">
        <f t="shared" si="4"/>
        <v/>
      </c>
      <c r="AC105" s="55" t="str">
        <f t="shared" si="27"/>
        <v/>
      </c>
      <c r="AD105" s="56" t="str">
        <f t="shared" si="5"/>
        <v/>
      </c>
      <c r="AE105" s="68"/>
      <c r="AF105" s="68"/>
      <c r="AG105" s="49"/>
      <c r="AH105" s="79"/>
      <c r="AI105" s="79"/>
      <c r="AJ105" s="72"/>
      <c r="AK105" s="67"/>
      <c r="AL105" s="81"/>
      <c r="AM105" s="81"/>
      <c r="AN105" s="82"/>
      <c r="AO105" s="82"/>
      <c r="AP105" s="82"/>
      <c r="AQ105" s="82"/>
      <c r="AR105" s="82"/>
      <c r="AS105" s="82"/>
      <c r="AT105" s="82"/>
      <c r="AU105" s="82"/>
      <c r="AV105" s="82"/>
      <c r="AW105" s="85"/>
      <c r="AX105" s="38"/>
      <c r="AY105" s="38"/>
      <c r="AZ105" s="38"/>
      <c r="BA105" s="38"/>
      <c r="BB105" s="38"/>
      <c r="BC105" s="38"/>
      <c r="BD105" s="38"/>
      <c r="BE105" s="38"/>
      <c r="BF105" s="38"/>
      <c r="BG105" s="38"/>
      <c r="BH105" s="38"/>
      <c r="BI105" s="38"/>
      <c r="BJ105" s="38"/>
      <c r="BK105" s="38"/>
      <c r="BL105" s="38"/>
      <c r="BM105" s="38"/>
      <c r="BN105" s="38"/>
      <c r="BO105" s="38"/>
      <c r="BP105" s="38"/>
    </row>
    <row r="106" spans="1:68" ht="39" customHeight="1" x14ac:dyDescent="0.25">
      <c r="A106" s="331"/>
      <c r="B106" s="326"/>
      <c r="C106" s="326"/>
      <c r="D106" s="326"/>
      <c r="E106" s="326"/>
      <c r="F106" s="326"/>
      <c r="G106" s="326"/>
      <c r="H106" s="326"/>
      <c r="I106" s="326"/>
      <c r="J106" s="326"/>
      <c r="K106" s="326"/>
      <c r="L106" s="326"/>
      <c r="M106" s="326"/>
      <c r="N106" s="326"/>
      <c r="O106" s="87">
        <v>10</v>
      </c>
      <c r="P106" s="88"/>
      <c r="Q106" s="88"/>
      <c r="R106" s="67" t="str">
        <f t="shared" si="10"/>
        <v/>
      </c>
      <c r="S106" s="68"/>
      <c r="T106" s="68"/>
      <c r="U106" s="55" t="str">
        <f t="shared" si="19"/>
        <v/>
      </c>
      <c r="V106" s="68"/>
      <c r="W106" s="68"/>
      <c r="X106" s="68"/>
      <c r="Y106" s="69" t="str">
        <f t="shared" si="26"/>
        <v/>
      </c>
      <c r="Z106" s="54" t="str">
        <f t="shared" si="2"/>
        <v/>
      </c>
      <c r="AA106" s="55" t="str">
        <f t="shared" si="3"/>
        <v/>
      </c>
      <c r="AB106" s="54" t="str">
        <f t="shared" si="4"/>
        <v/>
      </c>
      <c r="AC106" s="55" t="str">
        <f t="shared" si="27"/>
        <v/>
      </c>
      <c r="AD106" s="56" t="str">
        <f t="shared" si="5"/>
        <v/>
      </c>
      <c r="AE106" s="68"/>
      <c r="AF106" s="89"/>
      <c r="AG106" s="88"/>
      <c r="AH106" s="90"/>
      <c r="AI106" s="90"/>
      <c r="AJ106" s="91"/>
      <c r="AK106" s="87"/>
      <c r="AL106" s="92"/>
      <c r="AM106" s="92"/>
      <c r="AN106" s="93"/>
      <c r="AO106" s="93"/>
      <c r="AP106" s="93"/>
      <c r="AQ106" s="93"/>
      <c r="AR106" s="93"/>
      <c r="AS106" s="93"/>
      <c r="AT106" s="93"/>
      <c r="AU106" s="93"/>
      <c r="AV106" s="93"/>
      <c r="AW106" s="95"/>
      <c r="AX106" s="38"/>
      <c r="AY106" s="38"/>
      <c r="AZ106" s="38"/>
      <c r="BA106" s="38"/>
      <c r="BB106" s="38"/>
      <c r="BC106" s="38"/>
      <c r="BD106" s="38"/>
      <c r="BE106" s="38"/>
      <c r="BF106" s="38"/>
      <c r="BG106" s="38"/>
      <c r="BH106" s="38"/>
      <c r="BI106" s="38"/>
      <c r="BJ106" s="38"/>
      <c r="BK106" s="38"/>
      <c r="BL106" s="38"/>
      <c r="BM106" s="38"/>
      <c r="BN106" s="38"/>
      <c r="BO106" s="38"/>
      <c r="BP106" s="38"/>
    </row>
    <row r="107" spans="1:68" ht="39" customHeight="1" x14ac:dyDescent="0.25">
      <c r="A107" s="329">
        <v>11</v>
      </c>
      <c r="B107" s="334"/>
      <c r="C107" s="332"/>
      <c r="D107" s="332"/>
      <c r="E107" s="332"/>
      <c r="F107" s="332"/>
      <c r="G107" s="333"/>
      <c r="H107" s="324" t="str">
        <f>IF(G107&lt;=0,"",IF(G107&lt;=2,"Muy Baja",IF(G107&lt;=24,"Baja",IF(G107&lt;=500,"Media",IF(G107&lt;=5000,"Alta","Muy Alta")))))</f>
        <v/>
      </c>
      <c r="I107" s="327" t="str">
        <f>IF(H107="","",IF(H107="Muy Baja",0.2,IF(H107="Baja",0.4,IF(H107="Media",0.6,IF(H107="Alta",0.8,IF(H107="Muy Alta",1,))))))</f>
        <v/>
      </c>
      <c r="J107" s="327"/>
      <c r="K107" s="327" t="b">
        <f>IF(J107='Tabla Impacto corrupción '!$B$5,'Tabla Impacto corrupción '!$C$5,IF(J107='Tabla Impacto corrupción '!$B$6,'Tabla Impacto corrupción '!$C$6,IF(J107='Tabla Impacto corrupción '!$B$7,'Tabla Impacto corrupción '!$C$7)))</f>
        <v>0</v>
      </c>
      <c r="L107" s="324" t="b">
        <f>IF(J107='Tabla Impacto corrupción '!$B$5,"Moderado",IF(J107='Tabla Impacto corrupción '!$B$6,"Mayor",IF(J107='Tabla Impacto corrupción '!$B$7,"Catastrófico")))</f>
        <v>0</v>
      </c>
      <c r="M107" s="327">
        <f>IF(L107="","",IF(L107="Leve",0.2,IF(L107="Menor",0.4,IF(L107="Moderado",0.6,IF(L107="Mayor",0.8,IF(L107="Catastrófico",1,))))))</f>
        <v>0</v>
      </c>
      <c r="N107" s="328" t="str">
        <f>IF(OR(AND(H107="Muy Baja",L107="Leve"),AND(H107="Muy Baja",L107="Menor"),AND(H107="Baja",L107="Leve")),"Bajo",IF(OR(AND(H107="Muy baja",L107="Moderado"),AND(H107="Baja",L107="Menor"),AND(H107="Baja",L107="Moderado"),AND(H107="Media",L107="Leve"),AND(H107="Media",L107="Menor"),AND(H107="Media",L107="Moderado"),AND(H107="Alta",L107="Leve"),AND(H107="Alta",L107="Menor")),"Moderado",IF(OR(AND(H107="Muy Baja",L107="Mayor"),AND(H107="Baja",L107="Mayor"),AND(H107="Media",L107="Mayor"),AND(H107="Alta",L107="Moderado"),AND(H107="Alta",L107="Mayor"),AND(H107="Muy Alta",L107="Leve"),AND(H107="Muy Alta",L107="Menor"),AND(H107="Muy Alta",L107="Moderado"),AND(H107="Muy Alta",L107="Mayor")),"Alto",IF(OR(AND(H107="Muy Baja",L107="Catastrófico"),AND(H107="Baja",L107="Catastrófico"),AND(H107="Media",L107="Catastrófico"),AND(H107="Alta",L107="Catastrófico"),AND(H107="Muy Alta",L107="Catastrófico")),"Extremo",""))))</f>
        <v/>
      </c>
      <c r="O107" s="47">
        <v>1</v>
      </c>
      <c r="P107" s="48"/>
      <c r="Q107" s="48"/>
      <c r="R107" s="47" t="str">
        <f t="shared" si="10"/>
        <v/>
      </c>
      <c r="S107" s="50"/>
      <c r="T107" s="50"/>
      <c r="U107" s="51" t="str">
        <f t="shared" si="19"/>
        <v/>
      </c>
      <c r="V107" s="50"/>
      <c r="W107" s="50"/>
      <c r="X107" s="50"/>
      <c r="Y107" s="52" t="str">
        <f>IFERROR(IF(R107="Probabilidad",(I107-(+I107*U107)),IF(R107="Impacto",I107,"")),"")</f>
        <v/>
      </c>
      <c r="Z107" s="53" t="str">
        <f t="shared" si="2"/>
        <v/>
      </c>
      <c r="AA107" s="51" t="str">
        <f t="shared" si="3"/>
        <v/>
      </c>
      <c r="AB107" s="53" t="str">
        <f t="shared" si="4"/>
        <v/>
      </c>
      <c r="AC107" s="51" t="str">
        <f>IFERROR(IF(R107="Impacto",(M107-(+M107*U107)),IF(R107="Probabilidad",M107,"")),"")</f>
        <v/>
      </c>
      <c r="AD107" s="96" t="str">
        <f t="shared" si="5"/>
        <v/>
      </c>
      <c r="AE107" s="50"/>
      <c r="AF107" s="50"/>
      <c r="AG107" s="104"/>
      <c r="AH107" s="58"/>
      <c r="AI107" s="58"/>
      <c r="AJ107" s="59"/>
      <c r="AK107" s="47"/>
      <c r="AL107" s="171"/>
      <c r="AM107" s="171"/>
      <c r="AN107" s="172"/>
      <c r="AO107" s="172"/>
      <c r="AP107" s="172"/>
      <c r="AQ107" s="172"/>
      <c r="AR107" s="172"/>
      <c r="AS107" s="172"/>
      <c r="AT107" s="172"/>
      <c r="AU107" s="172"/>
      <c r="AV107" s="172"/>
      <c r="AW107" s="122"/>
      <c r="AX107" s="38"/>
      <c r="AY107" s="38"/>
      <c r="AZ107" s="38"/>
      <c r="BA107" s="38"/>
      <c r="BB107" s="38"/>
      <c r="BC107" s="38"/>
      <c r="BD107" s="38"/>
      <c r="BE107" s="38"/>
      <c r="BF107" s="38"/>
      <c r="BG107" s="38"/>
      <c r="BH107" s="38"/>
      <c r="BI107" s="38"/>
      <c r="BJ107" s="38"/>
      <c r="BK107" s="38"/>
      <c r="BL107" s="38"/>
      <c r="BM107" s="38"/>
      <c r="BN107" s="38"/>
      <c r="BO107" s="38"/>
      <c r="BP107" s="38"/>
    </row>
    <row r="108" spans="1:68" ht="39" customHeight="1" x14ac:dyDescent="0.25">
      <c r="A108" s="330"/>
      <c r="B108" s="325"/>
      <c r="C108" s="325"/>
      <c r="D108" s="325"/>
      <c r="E108" s="325"/>
      <c r="F108" s="325"/>
      <c r="G108" s="325"/>
      <c r="H108" s="325"/>
      <c r="I108" s="325"/>
      <c r="J108" s="325"/>
      <c r="K108" s="325"/>
      <c r="L108" s="325"/>
      <c r="M108" s="325"/>
      <c r="N108" s="325"/>
      <c r="O108" s="67">
        <v>2</v>
      </c>
      <c r="P108" s="49"/>
      <c r="Q108" s="49"/>
      <c r="R108" s="67" t="str">
        <f t="shared" si="10"/>
        <v/>
      </c>
      <c r="S108" s="68"/>
      <c r="T108" s="68"/>
      <c r="U108" s="55" t="str">
        <f t="shared" si="19"/>
        <v/>
      </c>
      <c r="V108" s="68"/>
      <c r="W108" s="68"/>
      <c r="X108" s="68"/>
      <c r="Y108" s="69" t="str">
        <f>IFERROR(IF(AND(R107="Probabilidad",R108="Probabilidad"),(AA107-(+AA107*U108)),IF(R108="Probabilidad",(I107-(+I107*U108)),IF(R108="Impacto",AA107,""))),"")</f>
        <v/>
      </c>
      <c r="Z108" s="54" t="str">
        <f t="shared" si="2"/>
        <v/>
      </c>
      <c r="AA108" s="55" t="str">
        <f t="shared" si="3"/>
        <v/>
      </c>
      <c r="AB108" s="54" t="str">
        <f t="shared" si="4"/>
        <v/>
      </c>
      <c r="AC108" s="55" t="str">
        <f>IFERROR(IF(AND(R107="Impacto",R108="Impacto"),(AC107-(+AC107*U108)),IF(R108="Impacto",($M$107-(+$M$107*U108)),IF(R108="Probabilidad",AC107,""))),"")</f>
        <v/>
      </c>
      <c r="AD108" s="56" t="str">
        <f t="shared" si="5"/>
        <v/>
      </c>
      <c r="AE108" s="68"/>
      <c r="AF108" s="68"/>
      <c r="AG108" s="104"/>
      <c r="AH108" s="79"/>
      <c r="AI108" s="79"/>
      <c r="AJ108" s="72"/>
      <c r="AK108" s="67"/>
      <c r="AL108" s="81"/>
      <c r="AM108" s="81"/>
      <c r="AN108" s="82"/>
      <c r="AO108" s="82"/>
      <c r="AP108" s="82"/>
      <c r="AQ108" s="82"/>
      <c r="AR108" s="82"/>
      <c r="AS108" s="82"/>
      <c r="AT108" s="82"/>
      <c r="AU108" s="82"/>
      <c r="AV108" s="82"/>
      <c r="AW108" s="85"/>
      <c r="AX108" s="38"/>
      <c r="AY108" s="38"/>
      <c r="AZ108" s="38"/>
      <c r="BA108" s="38"/>
      <c r="BB108" s="38"/>
      <c r="BC108" s="38"/>
      <c r="BD108" s="38"/>
      <c r="BE108" s="38"/>
      <c r="BF108" s="38"/>
      <c r="BG108" s="38"/>
      <c r="BH108" s="38"/>
      <c r="BI108" s="38"/>
      <c r="BJ108" s="38"/>
      <c r="BK108" s="38"/>
      <c r="BL108" s="38"/>
      <c r="BM108" s="38"/>
      <c r="BN108" s="38"/>
      <c r="BO108" s="38"/>
      <c r="BP108" s="38"/>
    </row>
    <row r="109" spans="1:68" ht="39" customHeight="1" x14ac:dyDescent="0.25">
      <c r="A109" s="330"/>
      <c r="B109" s="325"/>
      <c r="C109" s="325"/>
      <c r="D109" s="325"/>
      <c r="E109" s="325"/>
      <c r="F109" s="325"/>
      <c r="G109" s="325"/>
      <c r="H109" s="325"/>
      <c r="I109" s="325"/>
      <c r="J109" s="325"/>
      <c r="K109" s="325"/>
      <c r="L109" s="325"/>
      <c r="M109" s="325"/>
      <c r="N109" s="325"/>
      <c r="O109" s="67">
        <v>3</v>
      </c>
      <c r="P109" s="49"/>
      <c r="Q109" s="49"/>
      <c r="R109" s="67" t="str">
        <f t="shared" si="10"/>
        <v/>
      </c>
      <c r="S109" s="68"/>
      <c r="T109" s="68"/>
      <c r="U109" s="55" t="str">
        <f t="shared" si="19"/>
        <v/>
      </c>
      <c r="V109" s="68"/>
      <c r="W109" s="68"/>
      <c r="X109" s="68"/>
      <c r="Y109" s="69" t="str">
        <f t="shared" ref="Y109:Y116" si="28">IFERROR(IF(AND(R108="Probabilidad",R109="Probabilidad"),(AA108-(+AA108*U109)),IF(AND(R108="Impacto",R109="Probabilidad"),(AA107-(+AA107*U109)),IF(R109="Impacto",AA108,""))),"")</f>
        <v/>
      </c>
      <c r="Z109" s="54" t="str">
        <f t="shared" si="2"/>
        <v/>
      </c>
      <c r="AA109" s="55" t="str">
        <f t="shared" si="3"/>
        <v/>
      </c>
      <c r="AB109" s="54" t="str">
        <f t="shared" si="4"/>
        <v/>
      </c>
      <c r="AC109" s="55" t="str">
        <f t="shared" ref="AC109:AC116" si="29">IFERROR(IF(AND(R108="Impacto",R109="Impacto"),(AC108-(+AC108*U109)),IF(AND(R108="Probabilidad",R109="Impacto"),(AC107-(+AC107*U109)),IF(R109="Probabilidad",AC108,""))),"")</f>
        <v/>
      </c>
      <c r="AD109" s="56" t="str">
        <f t="shared" si="5"/>
        <v/>
      </c>
      <c r="AE109" s="68"/>
      <c r="AF109" s="68"/>
      <c r="AG109" s="49"/>
      <c r="AH109" s="79"/>
      <c r="AI109" s="79"/>
      <c r="AJ109" s="72"/>
      <c r="AK109" s="67"/>
      <c r="AL109" s="81"/>
      <c r="AM109" s="81"/>
      <c r="AN109" s="82"/>
      <c r="AO109" s="82"/>
      <c r="AP109" s="82"/>
      <c r="AQ109" s="82"/>
      <c r="AR109" s="82"/>
      <c r="AS109" s="82"/>
      <c r="AT109" s="82"/>
      <c r="AU109" s="82"/>
      <c r="AV109" s="82"/>
      <c r="AW109" s="85"/>
      <c r="AX109" s="38"/>
      <c r="AY109" s="38"/>
      <c r="AZ109" s="38"/>
      <c r="BA109" s="38"/>
      <c r="BB109" s="38"/>
      <c r="BC109" s="38"/>
      <c r="BD109" s="38"/>
      <c r="BE109" s="38"/>
      <c r="BF109" s="38"/>
      <c r="BG109" s="38"/>
      <c r="BH109" s="38"/>
      <c r="BI109" s="38"/>
      <c r="BJ109" s="38"/>
      <c r="BK109" s="38"/>
      <c r="BL109" s="38"/>
      <c r="BM109" s="38"/>
      <c r="BN109" s="38"/>
      <c r="BO109" s="38"/>
      <c r="BP109" s="38"/>
    </row>
    <row r="110" spans="1:68" ht="39" customHeight="1" x14ac:dyDescent="0.25">
      <c r="A110" s="330"/>
      <c r="B110" s="325"/>
      <c r="C110" s="325"/>
      <c r="D110" s="325"/>
      <c r="E110" s="325"/>
      <c r="F110" s="325"/>
      <c r="G110" s="325"/>
      <c r="H110" s="325"/>
      <c r="I110" s="325"/>
      <c r="J110" s="325"/>
      <c r="K110" s="325"/>
      <c r="L110" s="325"/>
      <c r="M110" s="325"/>
      <c r="N110" s="325"/>
      <c r="O110" s="67">
        <v>4</v>
      </c>
      <c r="P110" s="49"/>
      <c r="Q110" s="49"/>
      <c r="R110" s="67" t="str">
        <f t="shared" si="10"/>
        <v/>
      </c>
      <c r="S110" s="68"/>
      <c r="T110" s="68"/>
      <c r="U110" s="55" t="str">
        <f t="shared" si="19"/>
        <v/>
      </c>
      <c r="V110" s="68"/>
      <c r="W110" s="68"/>
      <c r="X110" s="68"/>
      <c r="Y110" s="69" t="str">
        <f t="shared" si="28"/>
        <v/>
      </c>
      <c r="Z110" s="54" t="str">
        <f t="shared" si="2"/>
        <v/>
      </c>
      <c r="AA110" s="55" t="str">
        <f t="shared" si="3"/>
        <v/>
      </c>
      <c r="AB110" s="54" t="str">
        <f t="shared" si="4"/>
        <v/>
      </c>
      <c r="AC110" s="55" t="str">
        <f t="shared" si="29"/>
        <v/>
      </c>
      <c r="AD110" s="56" t="str">
        <f t="shared" si="5"/>
        <v/>
      </c>
      <c r="AE110" s="68"/>
      <c r="AF110" s="68"/>
      <c r="AG110" s="49"/>
      <c r="AH110" s="79"/>
      <c r="AI110" s="79"/>
      <c r="AJ110" s="72"/>
      <c r="AK110" s="67"/>
      <c r="AL110" s="81"/>
      <c r="AM110" s="81"/>
      <c r="AN110" s="82"/>
      <c r="AO110" s="82"/>
      <c r="AP110" s="82"/>
      <c r="AQ110" s="82"/>
      <c r="AR110" s="82"/>
      <c r="AS110" s="82"/>
      <c r="AT110" s="82"/>
      <c r="AU110" s="82"/>
      <c r="AV110" s="82"/>
      <c r="AW110" s="85"/>
      <c r="AX110" s="38"/>
      <c r="AY110" s="38"/>
      <c r="AZ110" s="38"/>
      <c r="BA110" s="38"/>
      <c r="BB110" s="38"/>
      <c r="BC110" s="38"/>
      <c r="BD110" s="38"/>
      <c r="BE110" s="38"/>
      <c r="BF110" s="38"/>
      <c r="BG110" s="38"/>
      <c r="BH110" s="38"/>
      <c r="BI110" s="38"/>
      <c r="BJ110" s="38"/>
      <c r="BK110" s="38"/>
      <c r="BL110" s="38"/>
      <c r="BM110" s="38"/>
      <c r="BN110" s="38"/>
      <c r="BO110" s="38"/>
      <c r="BP110" s="38"/>
    </row>
    <row r="111" spans="1:68" ht="39" customHeight="1" x14ac:dyDescent="0.25">
      <c r="A111" s="330"/>
      <c r="B111" s="325"/>
      <c r="C111" s="325"/>
      <c r="D111" s="325"/>
      <c r="E111" s="325"/>
      <c r="F111" s="325"/>
      <c r="G111" s="325"/>
      <c r="H111" s="325"/>
      <c r="I111" s="325"/>
      <c r="J111" s="325"/>
      <c r="K111" s="325"/>
      <c r="L111" s="325"/>
      <c r="M111" s="325"/>
      <c r="N111" s="325"/>
      <c r="O111" s="67">
        <v>5</v>
      </c>
      <c r="P111" s="49"/>
      <c r="Q111" s="49"/>
      <c r="R111" s="67" t="str">
        <f t="shared" si="10"/>
        <v/>
      </c>
      <c r="S111" s="68"/>
      <c r="T111" s="68"/>
      <c r="U111" s="55" t="str">
        <f t="shared" si="19"/>
        <v/>
      </c>
      <c r="V111" s="68"/>
      <c r="W111" s="68"/>
      <c r="X111" s="68"/>
      <c r="Y111" s="69" t="str">
        <f t="shared" si="28"/>
        <v/>
      </c>
      <c r="Z111" s="54" t="str">
        <f t="shared" si="2"/>
        <v/>
      </c>
      <c r="AA111" s="55" t="str">
        <f t="shared" si="3"/>
        <v/>
      </c>
      <c r="AB111" s="54" t="str">
        <f t="shared" si="4"/>
        <v/>
      </c>
      <c r="AC111" s="55" t="str">
        <f t="shared" si="29"/>
        <v/>
      </c>
      <c r="AD111" s="56" t="str">
        <f t="shared" si="5"/>
        <v/>
      </c>
      <c r="AE111" s="68"/>
      <c r="AF111" s="68"/>
      <c r="AG111" s="49"/>
      <c r="AH111" s="79"/>
      <c r="AI111" s="79"/>
      <c r="AJ111" s="72"/>
      <c r="AK111" s="67"/>
      <c r="AL111" s="81"/>
      <c r="AM111" s="81"/>
      <c r="AN111" s="82"/>
      <c r="AO111" s="82"/>
      <c r="AP111" s="82"/>
      <c r="AQ111" s="82"/>
      <c r="AR111" s="82"/>
      <c r="AS111" s="82"/>
      <c r="AT111" s="82"/>
      <c r="AU111" s="82"/>
      <c r="AV111" s="82"/>
      <c r="AW111" s="85"/>
      <c r="AX111" s="38"/>
      <c r="AY111" s="38"/>
      <c r="AZ111" s="38"/>
      <c r="BA111" s="38"/>
      <c r="BB111" s="38"/>
      <c r="BC111" s="38"/>
      <c r="BD111" s="38"/>
      <c r="BE111" s="38"/>
      <c r="BF111" s="38"/>
      <c r="BG111" s="38"/>
      <c r="BH111" s="38"/>
      <c r="BI111" s="38"/>
      <c r="BJ111" s="38"/>
      <c r="BK111" s="38"/>
      <c r="BL111" s="38"/>
      <c r="BM111" s="38"/>
      <c r="BN111" s="38"/>
      <c r="BO111" s="38"/>
      <c r="BP111" s="38"/>
    </row>
    <row r="112" spans="1:68" ht="39" customHeight="1" x14ac:dyDescent="0.25">
      <c r="A112" s="330"/>
      <c r="B112" s="325"/>
      <c r="C112" s="325"/>
      <c r="D112" s="325"/>
      <c r="E112" s="325"/>
      <c r="F112" s="325"/>
      <c r="G112" s="325"/>
      <c r="H112" s="325"/>
      <c r="I112" s="325"/>
      <c r="J112" s="325"/>
      <c r="K112" s="325"/>
      <c r="L112" s="325"/>
      <c r="M112" s="325"/>
      <c r="N112" s="325"/>
      <c r="O112" s="67">
        <v>6</v>
      </c>
      <c r="P112" s="49"/>
      <c r="Q112" s="49"/>
      <c r="R112" s="67" t="str">
        <f t="shared" si="10"/>
        <v/>
      </c>
      <c r="S112" s="68"/>
      <c r="T112" s="68"/>
      <c r="U112" s="55" t="str">
        <f t="shared" si="19"/>
        <v/>
      </c>
      <c r="V112" s="68"/>
      <c r="W112" s="68"/>
      <c r="X112" s="68"/>
      <c r="Y112" s="69" t="str">
        <f t="shared" si="28"/>
        <v/>
      </c>
      <c r="Z112" s="54" t="str">
        <f t="shared" si="2"/>
        <v/>
      </c>
      <c r="AA112" s="55" t="str">
        <f t="shared" si="3"/>
        <v/>
      </c>
      <c r="AB112" s="54" t="str">
        <f t="shared" si="4"/>
        <v/>
      </c>
      <c r="AC112" s="55" t="str">
        <f t="shared" si="29"/>
        <v/>
      </c>
      <c r="AD112" s="56" t="str">
        <f t="shared" si="5"/>
        <v/>
      </c>
      <c r="AE112" s="68"/>
      <c r="AF112" s="68"/>
      <c r="AG112" s="49"/>
      <c r="AH112" s="79"/>
      <c r="AI112" s="79"/>
      <c r="AJ112" s="72"/>
      <c r="AK112" s="67"/>
      <c r="AL112" s="81"/>
      <c r="AM112" s="81"/>
      <c r="AN112" s="82"/>
      <c r="AO112" s="82"/>
      <c r="AP112" s="82"/>
      <c r="AQ112" s="82"/>
      <c r="AR112" s="82"/>
      <c r="AS112" s="82"/>
      <c r="AT112" s="82"/>
      <c r="AU112" s="82"/>
      <c r="AV112" s="82"/>
      <c r="AW112" s="85"/>
      <c r="AX112" s="38"/>
      <c r="AY112" s="38"/>
      <c r="AZ112" s="38"/>
      <c r="BA112" s="38"/>
      <c r="BB112" s="38"/>
      <c r="BC112" s="38"/>
      <c r="BD112" s="38"/>
      <c r="BE112" s="38"/>
      <c r="BF112" s="38"/>
      <c r="BG112" s="38"/>
      <c r="BH112" s="38"/>
      <c r="BI112" s="38"/>
      <c r="BJ112" s="38"/>
      <c r="BK112" s="38"/>
      <c r="BL112" s="38"/>
      <c r="BM112" s="38"/>
      <c r="BN112" s="38"/>
      <c r="BO112" s="38"/>
      <c r="BP112" s="38"/>
    </row>
    <row r="113" spans="1:68" ht="39" customHeight="1" x14ac:dyDescent="0.25">
      <c r="A113" s="330"/>
      <c r="B113" s="325"/>
      <c r="C113" s="325"/>
      <c r="D113" s="325"/>
      <c r="E113" s="325"/>
      <c r="F113" s="325"/>
      <c r="G113" s="325"/>
      <c r="H113" s="325"/>
      <c r="I113" s="325"/>
      <c r="J113" s="325"/>
      <c r="K113" s="325"/>
      <c r="L113" s="325"/>
      <c r="M113" s="325"/>
      <c r="N113" s="325"/>
      <c r="O113" s="67">
        <v>7</v>
      </c>
      <c r="P113" s="49"/>
      <c r="Q113" s="49"/>
      <c r="R113" s="67" t="str">
        <f t="shared" si="10"/>
        <v/>
      </c>
      <c r="S113" s="68"/>
      <c r="T113" s="68"/>
      <c r="U113" s="55" t="str">
        <f t="shared" si="19"/>
        <v/>
      </c>
      <c r="V113" s="68"/>
      <c r="W113" s="68"/>
      <c r="X113" s="68"/>
      <c r="Y113" s="69" t="str">
        <f t="shared" si="28"/>
        <v/>
      </c>
      <c r="Z113" s="54" t="str">
        <f t="shared" si="2"/>
        <v/>
      </c>
      <c r="AA113" s="55" t="str">
        <f t="shared" si="3"/>
        <v/>
      </c>
      <c r="AB113" s="54" t="str">
        <f t="shared" si="4"/>
        <v/>
      </c>
      <c r="AC113" s="55" t="str">
        <f t="shared" si="29"/>
        <v/>
      </c>
      <c r="AD113" s="56" t="str">
        <f t="shared" si="5"/>
        <v/>
      </c>
      <c r="AE113" s="68"/>
      <c r="AF113" s="68"/>
      <c r="AG113" s="49"/>
      <c r="AH113" s="79"/>
      <c r="AI113" s="79"/>
      <c r="AJ113" s="72"/>
      <c r="AK113" s="67"/>
      <c r="AL113" s="81"/>
      <c r="AM113" s="81"/>
      <c r="AN113" s="82"/>
      <c r="AO113" s="82"/>
      <c r="AP113" s="82"/>
      <c r="AQ113" s="82"/>
      <c r="AR113" s="82"/>
      <c r="AS113" s="82"/>
      <c r="AT113" s="82"/>
      <c r="AU113" s="82"/>
      <c r="AV113" s="82"/>
      <c r="AW113" s="85"/>
      <c r="AX113" s="38"/>
      <c r="AY113" s="38"/>
      <c r="AZ113" s="38"/>
      <c r="BA113" s="38"/>
      <c r="BB113" s="38"/>
      <c r="BC113" s="38"/>
      <c r="BD113" s="38"/>
      <c r="BE113" s="38"/>
      <c r="BF113" s="38"/>
      <c r="BG113" s="38"/>
      <c r="BH113" s="38"/>
      <c r="BI113" s="38"/>
      <c r="BJ113" s="38"/>
      <c r="BK113" s="38"/>
      <c r="BL113" s="38"/>
      <c r="BM113" s="38"/>
      <c r="BN113" s="38"/>
      <c r="BO113" s="38"/>
      <c r="BP113" s="38"/>
    </row>
    <row r="114" spans="1:68" ht="39" customHeight="1" x14ac:dyDescent="0.25">
      <c r="A114" s="330"/>
      <c r="B114" s="325"/>
      <c r="C114" s="325"/>
      <c r="D114" s="325"/>
      <c r="E114" s="325"/>
      <c r="F114" s="325"/>
      <c r="G114" s="325"/>
      <c r="H114" s="325"/>
      <c r="I114" s="325"/>
      <c r="J114" s="325"/>
      <c r="K114" s="325"/>
      <c r="L114" s="325"/>
      <c r="M114" s="325"/>
      <c r="N114" s="325"/>
      <c r="O114" s="67">
        <v>8</v>
      </c>
      <c r="P114" s="49"/>
      <c r="Q114" s="49"/>
      <c r="R114" s="67" t="str">
        <f t="shared" si="10"/>
        <v/>
      </c>
      <c r="S114" s="68"/>
      <c r="T114" s="68"/>
      <c r="U114" s="55" t="str">
        <f t="shared" si="19"/>
        <v/>
      </c>
      <c r="V114" s="68"/>
      <c r="W114" s="68"/>
      <c r="X114" s="68"/>
      <c r="Y114" s="69" t="str">
        <f t="shared" si="28"/>
        <v/>
      </c>
      <c r="Z114" s="54" t="str">
        <f t="shared" si="2"/>
        <v/>
      </c>
      <c r="AA114" s="55" t="str">
        <f t="shared" si="3"/>
        <v/>
      </c>
      <c r="AB114" s="54" t="str">
        <f t="shared" si="4"/>
        <v/>
      </c>
      <c r="AC114" s="55" t="str">
        <f t="shared" si="29"/>
        <v/>
      </c>
      <c r="AD114" s="56" t="str">
        <f t="shared" si="5"/>
        <v/>
      </c>
      <c r="AE114" s="68"/>
      <c r="AF114" s="68"/>
      <c r="AG114" s="49"/>
      <c r="AH114" s="79"/>
      <c r="AI114" s="79"/>
      <c r="AJ114" s="72"/>
      <c r="AK114" s="67"/>
      <c r="AL114" s="81"/>
      <c r="AM114" s="81"/>
      <c r="AN114" s="82"/>
      <c r="AO114" s="82"/>
      <c r="AP114" s="82"/>
      <c r="AQ114" s="82"/>
      <c r="AR114" s="82"/>
      <c r="AS114" s="82"/>
      <c r="AT114" s="82"/>
      <c r="AU114" s="82"/>
      <c r="AV114" s="82"/>
      <c r="AW114" s="85"/>
      <c r="AX114" s="38"/>
      <c r="AY114" s="38"/>
      <c r="AZ114" s="38"/>
      <c r="BA114" s="38"/>
      <c r="BB114" s="38"/>
      <c r="BC114" s="38"/>
      <c r="BD114" s="38"/>
      <c r="BE114" s="38"/>
      <c r="BF114" s="38"/>
      <c r="BG114" s="38"/>
      <c r="BH114" s="38"/>
      <c r="BI114" s="38"/>
      <c r="BJ114" s="38"/>
      <c r="BK114" s="38"/>
      <c r="BL114" s="38"/>
      <c r="BM114" s="38"/>
      <c r="BN114" s="38"/>
      <c r="BO114" s="38"/>
      <c r="BP114" s="38"/>
    </row>
    <row r="115" spans="1:68" ht="39" customHeight="1" x14ac:dyDescent="0.25">
      <c r="A115" s="330"/>
      <c r="B115" s="325"/>
      <c r="C115" s="325"/>
      <c r="D115" s="325"/>
      <c r="E115" s="325"/>
      <c r="F115" s="325"/>
      <c r="G115" s="325"/>
      <c r="H115" s="325"/>
      <c r="I115" s="325"/>
      <c r="J115" s="325"/>
      <c r="K115" s="325"/>
      <c r="L115" s="325"/>
      <c r="M115" s="325"/>
      <c r="N115" s="325"/>
      <c r="O115" s="67">
        <v>9</v>
      </c>
      <c r="P115" s="49"/>
      <c r="Q115" s="49"/>
      <c r="R115" s="67" t="str">
        <f t="shared" si="10"/>
        <v/>
      </c>
      <c r="S115" s="68"/>
      <c r="T115" s="68"/>
      <c r="U115" s="55" t="str">
        <f t="shared" si="19"/>
        <v/>
      </c>
      <c r="V115" s="68"/>
      <c r="W115" s="68"/>
      <c r="X115" s="68"/>
      <c r="Y115" s="69" t="str">
        <f t="shared" si="28"/>
        <v/>
      </c>
      <c r="Z115" s="54" t="str">
        <f t="shared" si="2"/>
        <v/>
      </c>
      <c r="AA115" s="55" t="str">
        <f t="shared" si="3"/>
        <v/>
      </c>
      <c r="AB115" s="54" t="str">
        <f t="shared" si="4"/>
        <v/>
      </c>
      <c r="AC115" s="55" t="str">
        <f t="shared" si="29"/>
        <v/>
      </c>
      <c r="AD115" s="56" t="str">
        <f t="shared" si="5"/>
        <v/>
      </c>
      <c r="AE115" s="68"/>
      <c r="AF115" s="68"/>
      <c r="AG115" s="49"/>
      <c r="AH115" s="79"/>
      <c r="AI115" s="79"/>
      <c r="AJ115" s="72"/>
      <c r="AK115" s="67"/>
      <c r="AL115" s="81"/>
      <c r="AM115" s="81"/>
      <c r="AN115" s="82"/>
      <c r="AO115" s="82"/>
      <c r="AP115" s="82"/>
      <c r="AQ115" s="82"/>
      <c r="AR115" s="82"/>
      <c r="AS115" s="82"/>
      <c r="AT115" s="82"/>
      <c r="AU115" s="82"/>
      <c r="AV115" s="82"/>
      <c r="AW115" s="85"/>
      <c r="AX115" s="38"/>
      <c r="AY115" s="38"/>
      <c r="AZ115" s="38"/>
      <c r="BA115" s="38"/>
      <c r="BB115" s="38"/>
      <c r="BC115" s="38"/>
      <c r="BD115" s="38"/>
      <c r="BE115" s="38"/>
      <c r="BF115" s="38"/>
      <c r="BG115" s="38"/>
      <c r="BH115" s="38"/>
      <c r="BI115" s="38"/>
      <c r="BJ115" s="38"/>
      <c r="BK115" s="38"/>
      <c r="BL115" s="38"/>
      <c r="BM115" s="38"/>
      <c r="BN115" s="38"/>
      <c r="BO115" s="38"/>
      <c r="BP115" s="38"/>
    </row>
    <row r="116" spans="1:68" ht="39" customHeight="1" x14ac:dyDescent="0.25">
      <c r="A116" s="331"/>
      <c r="B116" s="326"/>
      <c r="C116" s="326"/>
      <c r="D116" s="326"/>
      <c r="E116" s="326"/>
      <c r="F116" s="326"/>
      <c r="G116" s="326"/>
      <c r="H116" s="326"/>
      <c r="I116" s="326"/>
      <c r="J116" s="326"/>
      <c r="K116" s="326"/>
      <c r="L116" s="326"/>
      <c r="M116" s="326"/>
      <c r="N116" s="326"/>
      <c r="O116" s="87">
        <v>10</v>
      </c>
      <c r="P116" s="88"/>
      <c r="Q116" s="88"/>
      <c r="R116" s="67" t="str">
        <f t="shared" si="10"/>
        <v/>
      </c>
      <c r="S116" s="68"/>
      <c r="T116" s="68"/>
      <c r="U116" s="55" t="str">
        <f t="shared" si="19"/>
        <v/>
      </c>
      <c r="V116" s="68"/>
      <c r="W116" s="68"/>
      <c r="X116" s="68"/>
      <c r="Y116" s="69" t="str">
        <f t="shared" si="28"/>
        <v/>
      </c>
      <c r="Z116" s="54" t="str">
        <f t="shared" si="2"/>
        <v/>
      </c>
      <c r="AA116" s="55" t="str">
        <f t="shared" si="3"/>
        <v/>
      </c>
      <c r="AB116" s="54" t="str">
        <f t="shared" si="4"/>
        <v/>
      </c>
      <c r="AC116" s="55" t="str">
        <f t="shared" si="29"/>
        <v/>
      </c>
      <c r="AD116" s="56" t="str">
        <f t="shared" si="5"/>
        <v/>
      </c>
      <c r="AE116" s="68"/>
      <c r="AF116" s="89"/>
      <c r="AG116" s="88"/>
      <c r="AH116" s="90"/>
      <c r="AI116" s="90"/>
      <c r="AJ116" s="91"/>
      <c r="AK116" s="87"/>
      <c r="AL116" s="92"/>
      <c r="AM116" s="92"/>
      <c r="AN116" s="93"/>
      <c r="AO116" s="93"/>
      <c r="AP116" s="93"/>
      <c r="AQ116" s="93"/>
      <c r="AR116" s="93"/>
      <c r="AS116" s="93"/>
      <c r="AT116" s="93"/>
      <c r="AU116" s="93"/>
      <c r="AV116" s="93"/>
      <c r="AW116" s="95"/>
      <c r="AX116" s="38"/>
      <c r="AY116" s="38"/>
      <c r="AZ116" s="38"/>
      <c r="BA116" s="38"/>
      <c r="BB116" s="38"/>
      <c r="BC116" s="38"/>
      <c r="BD116" s="38"/>
      <c r="BE116" s="38"/>
      <c r="BF116" s="38"/>
      <c r="BG116" s="38"/>
      <c r="BH116" s="38"/>
      <c r="BI116" s="38"/>
      <c r="BJ116" s="38"/>
      <c r="BK116" s="38"/>
      <c r="BL116" s="38"/>
      <c r="BM116" s="38"/>
      <c r="BN116" s="38"/>
      <c r="BO116" s="38"/>
      <c r="BP116" s="38"/>
    </row>
    <row r="117" spans="1:68" ht="39" customHeight="1" x14ac:dyDescent="0.25">
      <c r="A117" s="329">
        <v>12</v>
      </c>
      <c r="B117" s="334"/>
      <c r="C117" s="332"/>
      <c r="D117" s="332"/>
      <c r="E117" s="332"/>
      <c r="F117" s="332"/>
      <c r="G117" s="333"/>
      <c r="H117" s="324" t="str">
        <f>IF(G117&lt;=0,"",IF(G117&lt;=2,"Muy Baja",IF(G117&lt;=24,"Baja",IF(G117&lt;=500,"Media",IF(G117&lt;=5000,"Alta","Muy Alta")))))</f>
        <v/>
      </c>
      <c r="I117" s="327" t="str">
        <f>IF(H117="","",IF(H117="Muy Baja",0.2,IF(H117="Baja",0.4,IF(H117="Media",0.6,IF(H117="Alta",0.8,IF(H117="Muy Alta",1,))))))</f>
        <v/>
      </c>
      <c r="J117" s="327"/>
      <c r="K117" s="327" t="b">
        <f>IF(J117='Tabla Impacto corrupción '!$B$5,'Tabla Impacto corrupción '!$C$5,IF(J117='Tabla Impacto corrupción '!$B$6,'Tabla Impacto corrupción '!$C$6,IF(J117='Tabla Impacto corrupción '!$B$7,'Tabla Impacto corrupción '!$C$7)))</f>
        <v>0</v>
      </c>
      <c r="L117" s="324" t="b">
        <f>IF(J117='Tabla Impacto corrupción '!$B$5,"Moderado",IF(J117='Tabla Impacto corrupción '!$B$6,"Mayor",IF(J117='Tabla Impacto corrupción '!$B$7,"Catastrófico")))</f>
        <v>0</v>
      </c>
      <c r="M117" s="327">
        <f>IF(L117="","",IF(L117="Leve",0.2,IF(L117="Menor",0.4,IF(L117="Moderado",0.6,IF(L117="Mayor",0.8,IF(L117="Catastrófico",1,))))))</f>
        <v>0</v>
      </c>
      <c r="N117" s="328" t="str">
        <f>IF(OR(AND(H117="Muy Baja",L117="Leve"),AND(H117="Muy Baja",L117="Menor"),AND(H117="Baja",L117="Leve")),"Bajo",IF(OR(AND(H117="Muy baja",L117="Moderado"),AND(H117="Baja",L117="Menor"),AND(H117="Baja",L117="Moderado"),AND(H117="Media",L117="Leve"),AND(H117="Media",L117="Menor"),AND(H117="Media",L117="Moderado"),AND(H117="Alta",L117="Leve"),AND(H117="Alta",L117="Menor")),"Moderado",IF(OR(AND(H117="Muy Baja",L117="Mayor"),AND(H117="Baja",L117="Mayor"),AND(H117="Media",L117="Mayor"),AND(H117="Alta",L117="Moderado"),AND(H117="Alta",L117="Mayor"),AND(H117="Muy Alta",L117="Leve"),AND(H117="Muy Alta",L117="Menor"),AND(H117="Muy Alta",L117="Moderado"),AND(H117="Muy Alta",L117="Mayor")),"Alto",IF(OR(AND(H117="Muy Baja",L117="Catastrófico"),AND(H117="Baja",L117="Catastrófico"),AND(H117="Media",L117="Catastrófico"),AND(H117="Alta",L117="Catastrófico"),AND(H117="Muy Alta",L117="Catastrófico")),"Extremo",""))))</f>
        <v/>
      </c>
      <c r="O117" s="47">
        <v>1</v>
      </c>
      <c r="P117" s="48"/>
      <c r="Q117" s="48"/>
      <c r="R117" s="47" t="str">
        <f t="shared" si="10"/>
        <v/>
      </c>
      <c r="S117" s="50"/>
      <c r="T117" s="50"/>
      <c r="U117" s="51" t="str">
        <f t="shared" si="19"/>
        <v/>
      </c>
      <c r="V117" s="50"/>
      <c r="W117" s="50"/>
      <c r="X117" s="50"/>
      <c r="Y117" s="52" t="str">
        <f>IFERROR(IF(R117="Probabilidad",(I117-(+I117*U117)),IF(R117="Impacto",I117,"")),"")</f>
        <v/>
      </c>
      <c r="Z117" s="53" t="str">
        <f t="shared" si="2"/>
        <v/>
      </c>
      <c r="AA117" s="51" t="str">
        <f t="shared" si="3"/>
        <v/>
      </c>
      <c r="AB117" s="53" t="str">
        <f t="shared" si="4"/>
        <v/>
      </c>
      <c r="AC117" s="51" t="str">
        <f>IFERROR(IF(R117="Impacto",(M117-(+M117*U117)),IF(R117="Probabilidad",M117,"")),"")</f>
        <v/>
      </c>
      <c r="AD117" s="96" t="str">
        <f t="shared" si="5"/>
        <v/>
      </c>
      <c r="AE117" s="50"/>
      <c r="AF117" s="50"/>
      <c r="AG117" s="48"/>
      <c r="AH117" s="58"/>
      <c r="AI117" s="58"/>
      <c r="AJ117" s="59"/>
      <c r="AK117" s="47"/>
      <c r="AL117" s="171"/>
      <c r="AM117" s="171"/>
      <c r="AN117" s="172"/>
      <c r="AO117" s="172"/>
      <c r="AP117" s="172"/>
      <c r="AQ117" s="172"/>
      <c r="AR117" s="172"/>
      <c r="AS117" s="172"/>
      <c r="AT117" s="172"/>
      <c r="AU117" s="172"/>
      <c r="AV117" s="172"/>
      <c r="AW117" s="122"/>
      <c r="AX117" s="38"/>
      <c r="AY117" s="38"/>
      <c r="AZ117" s="38"/>
      <c r="BA117" s="38"/>
      <c r="BB117" s="38"/>
      <c r="BC117" s="38"/>
      <c r="BD117" s="38"/>
      <c r="BE117" s="38"/>
      <c r="BF117" s="38"/>
      <c r="BG117" s="38"/>
      <c r="BH117" s="38"/>
      <c r="BI117" s="38"/>
      <c r="BJ117" s="38"/>
      <c r="BK117" s="38"/>
      <c r="BL117" s="38"/>
      <c r="BM117" s="38"/>
      <c r="BN117" s="38"/>
      <c r="BO117" s="38"/>
      <c r="BP117" s="38"/>
    </row>
    <row r="118" spans="1:68" ht="39" customHeight="1" x14ac:dyDescent="0.25">
      <c r="A118" s="330"/>
      <c r="B118" s="325"/>
      <c r="C118" s="325"/>
      <c r="D118" s="325"/>
      <c r="E118" s="325"/>
      <c r="F118" s="325"/>
      <c r="G118" s="325"/>
      <c r="H118" s="325"/>
      <c r="I118" s="325"/>
      <c r="J118" s="325"/>
      <c r="K118" s="325"/>
      <c r="L118" s="325"/>
      <c r="M118" s="325"/>
      <c r="N118" s="325"/>
      <c r="O118" s="67">
        <v>2</v>
      </c>
      <c r="P118" s="49"/>
      <c r="Q118" s="49"/>
      <c r="R118" s="67" t="str">
        <f t="shared" si="10"/>
        <v/>
      </c>
      <c r="S118" s="68"/>
      <c r="T118" s="68"/>
      <c r="U118" s="55" t="str">
        <f t="shared" si="19"/>
        <v/>
      </c>
      <c r="V118" s="68"/>
      <c r="W118" s="68"/>
      <c r="X118" s="68"/>
      <c r="Y118" s="69" t="str">
        <f>IFERROR(IF(AND(R117="Probabilidad",R118="Probabilidad"),(AA117-(+AA117*U118)),IF(R118="Probabilidad",(I117-(+I117*U118)),IF(R118="Impacto",AA117,""))),"")</f>
        <v/>
      </c>
      <c r="Z118" s="54" t="str">
        <f t="shared" si="2"/>
        <v/>
      </c>
      <c r="AA118" s="55" t="str">
        <f t="shared" si="3"/>
        <v/>
      </c>
      <c r="AB118" s="54" t="str">
        <f t="shared" si="4"/>
        <v/>
      </c>
      <c r="AC118" s="55" t="str">
        <f>IFERROR(IF(AND(R117="Impacto",R118="Impacto"),(AC117-(+AC117*U118)),IF(R118="Impacto",($M$117-(+$M$117*U118)),IF(R118="Probabilidad",AC117,""))),"")</f>
        <v/>
      </c>
      <c r="AD118" s="56" t="str">
        <f t="shared" si="5"/>
        <v/>
      </c>
      <c r="AE118" s="68"/>
      <c r="AF118" s="68"/>
      <c r="AG118" s="49"/>
      <c r="AH118" s="79"/>
      <c r="AI118" s="79"/>
      <c r="AJ118" s="72"/>
      <c r="AK118" s="67"/>
      <c r="AL118" s="81"/>
      <c r="AM118" s="81"/>
      <c r="AN118" s="82"/>
      <c r="AO118" s="82"/>
      <c r="AP118" s="82"/>
      <c r="AQ118" s="82"/>
      <c r="AR118" s="82"/>
      <c r="AS118" s="82"/>
      <c r="AT118" s="82"/>
      <c r="AU118" s="82"/>
      <c r="AV118" s="82"/>
      <c r="AW118" s="85"/>
      <c r="AX118" s="38"/>
      <c r="AY118" s="38"/>
      <c r="AZ118" s="38"/>
      <c r="BA118" s="38"/>
      <c r="BB118" s="38"/>
      <c r="BC118" s="38"/>
      <c r="BD118" s="38"/>
      <c r="BE118" s="38"/>
      <c r="BF118" s="38"/>
      <c r="BG118" s="38"/>
      <c r="BH118" s="38"/>
      <c r="BI118" s="38"/>
      <c r="BJ118" s="38"/>
      <c r="BK118" s="38"/>
      <c r="BL118" s="38"/>
      <c r="BM118" s="38"/>
      <c r="BN118" s="38"/>
      <c r="BO118" s="38"/>
      <c r="BP118" s="38"/>
    </row>
    <row r="119" spans="1:68" ht="39" customHeight="1" x14ac:dyDescent="0.25">
      <c r="A119" s="330"/>
      <c r="B119" s="325"/>
      <c r="C119" s="325"/>
      <c r="D119" s="325"/>
      <c r="E119" s="325"/>
      <c r="F119" s="325"/>
      <c r="G119" s="325"/>
      <c r="H119" s="325"/>
      <c r="I119" s="325"/>
      <c r="J119" s="325"/>
      <c r="K119" s="325"/>
      <c r="L119" s="325"/>
      <c r="M119" s="325"/>
      <c r="N119" s="325"/>
      <c r="O119" s="67">
        <v>3</v>
      </c>
      <c r="P119" s="49"/>
      <c r="Q119" s="49"/>
      <c r="R119" s="67" t="str">
        <f t="shared" si="10"/>
        <v/>
      </c>
      <c r="S119" s="68"/>
      <c r="T119" s="68"/>
      <c r="U119" s="55" t="str">
        <f t="shared" si="19"/>
        <v/>
      </c>
      <c r="V119" s="68"/>
      <c r="W119" s="68"/>
      <c r="X119" s="68"/>
      <c r="Y119" s="69" t="str">
        <f t="shared" ref="Y119:Y126" si="30">IFERROR(IF(AND(R118="Probabilidad",R119="Probabilidad"),(AA118-(+AA118*U119)),IF(AND(R118="Impacto",R119="Probabilidad"),(AA117-(+AA117*U119)),IF(R119="Impacto",AA118,""))),"")</f>
        <v/>
      </c>
      <c r="Z119" s="54" t="str">
        <f t="shared" si="2"/>
        <v/>
      </c>
      <c r="AA119" s="55" t="str">
        <f t="shared" si="3"/>
        <v/>
      </c>
      <c r="AB119" s="54" t="str">
        <f t="shared" si="4"/>
        <v/>
      </c>
      <c r="AC119" s="55" t="str">
        <f t="shared" ref="AC119:AC126" si="31">IFERROR(IF(AND(R118="Impacto",R119="Impacto"),(AC118-(+AC118*U119)),IF(AND(R118="Probabilidad",R119="Impacto"),(AC117-(+AC117*U119)),IF(R119="Probabilidad",AC118,""))),"")</f>
        <v/>
      </c>
      <c r="AD119" s="56" t="str">
        <f t="shared" si="5"/>
        <v/>
      </c>
      <c r="AE119" s="68"/>
      <c r="AF119" s="68"/>
      <c r="AG119" s="49"/>
      <c r="AH119" s="79"/>
      <c r="AI119" s="79"/>
      <c r="AJ119" s="72"/>
      <c r="AK119" s="67"/>
      <c r="AL119" s="81"/>
      <c r="AM119" s="81"/>
      <c r="AN119" s="82"/>
      <c r="AO119" s="82"/>
      <c r="AP119" s="82"/>
      <c r="AQ119" s="82"/>
      <c r="AR119" s="82"/>
      <c r="AS119" s="82"/>
      <c r="AT119" s="82"/>
      <c r="AU119" s="82"/>
      <c r="AV119" s="82"/>
      <c r="AW119" s="85"/>
      <c r="AX119" s="38"/>
      <c r="AY119" s="38"/>
      <c r="AZ119" s="38"/>
      <c r="BA119" s="38"/>
      <c r="BB119" s="38"/>
      <c r="BC119" s="38"/>
      <c r="BD119" s="38"/>
      <c r="BE119" s="38"/>
      <c r="BF119" s="38"/>
      <c r="BG119" s="38"/>
      <c r="BH119" s="38"/>
      <c r="BI119" s="38"/>
      <c r="BJ119" s="38"/>
      <c r="BK119" s="38"/>
      <c r="BL119" s="38"/>
      <c r="BM119" s="38"/>
      <c r="BN119" s="38"/>
      <c r="BO119" s="38"/>
      <c r="BP119" s="38"/>
    </row>
    <row r="120" spans="1:68" ht="39" customHeight="1" x14ac:dyDescent="0.25">
      <c r="A120" s="330"/>
      <c r="B120" s="325"/>
      <c r="C120" s="325"/>
      <c r="D120" s="325"/>
      <c r="E120" s="325"/>
      <c r="F120" s="325"/>
      <c r="G120" s="325"/>
      <c r="H120" s="325"/>
      <c r="I120" s="325"/>
      <c r="J120" s="325"/>
      <c r="K120" s="325"/>
      <c r="L120" s="325"/>
      <c r="M120" s="325"/>
      <c r="N120" s="325"/>
      <c r="O120" s="67">
        <v>4</v>
      </c>
      <c r="P120" s="49"/>
      <c r="Q120" s="49"/>
      <c r="R120" s="67" t="str">
        <f t="shared" si="10"/>
        <v/>
      </c>
      <c r="S120" s="68"/>
      <c r="T120" s="68"/>
      <c r="U120" s="55" t="str">
        <f t="shared" si="19"/>
        <v/>
      </c>
      <c r="V120" s="68"/>
      <c r="W120" s="68"/>
      <c r="X120" s="68"/>
      <c r="Y120" s="69" t="str">
        <f t="shared" si="30"/>
        <v/>
      </c>
      <c r="Z120" s="54" t="str">
        <f t="shared" si="2"/>
        <v/>
      </c>
      <c r="AA120" s="55" t="str">
        <f t="shared" si="3"/>
        <v/>
      </c>
      <c r="AB120" s="54" t="str">
        <f t="shared" si="4"/>
        <v/>
      </c>
      <c r="AC120" s="55" t="str">
        <f t="shared" si="31"/>
        <v/>
      </c>
      <c r="AD120" s="56" t="str">
        <f t="shared" si="5"/>
        <v/>
      </c>
      <c r="AE120" s="68"/>
      <c r="AF120" s="68"/>
      <c r="AG120" s="49"/>
      <c r="AH120" s="79"/>
      <c r="AI120" s="79"/>
      <c r="AJ120" s="72"/>
      <c r="AK120" s="67"/>
      <c r="AL120" s="81"/>
      <c r="AM120" s="81"/>
      <c r="AN120" s="82"/>
      <c r="AO120" s="82"/>
      <c r="AP120" s="82"/>
      <c r="AQ120" s="82"/>
      <c r="AR120" s="82"/>
      <c r="AS120" s="82"/>
      <c r="AT120" s="82"/>
      <c r="AU120" s="82"/>
      <c r="AV120" s="82"/>
      <c r="AW120" s="85"/>
      <c r="AX120" s="38"/>
      <c r="AY120" s="38"/>
      <c r="AZ120" s="38"/>
      <c r="BA120" s="38"/>
      <c r="BB120" s="38"/>
      <c r="BC120" s="38"/>
      <c r="BD120" s="38"/>
      <c r="BE120" s="38"/>
      <c r="BF120" s="38"/>
      <c r="BG120" s="38"/>
      <c r="BH120" s="38"/>
      <c r="BI120" s="38"/>
      <c r="BJ120" s="38"/>
      <c r="BK120" s="38"/>
      <c r="BL120" s="38"/>
      <c r="BM120" s="38"/>
      <c r="BN120" s="38"/>
      <c r="BO120" s="38"/>
      <c r="BP120" s="38"/>
    </row>
    <row r="121" spans="1:68" ht="39" customHeight="1" x14ac:dyDescent="0.25">
      <c r="A121" s="330"/>
      <c r="B121" s="325"/>
      <c r="C121" s="325"/>
      <c r="D121" s="325"/>
      <c r="E121" s="325"/>
      <c r="F121" s="325"/>
      <c r="G121" s="325"/>
      <c r="H121" s="325"/>
      <c r="I121" s="325"/>
      <c r="J121" s="325"/>
      <c r="K121" s="325"/>
      <c r="L121" s="325"/>
      <c r="M121" s="325"/>
      <c r="N121" s="325"/>
      <c r="O121" s="67">
        <v>5</v>
      </c>
      <c r="P121" s="49"/>
      <c r="Q121" s="49"/>
      <c r="R121" s="67" t="str">
        <f t="shared" si="10"/>
        <v/>
      </c>
      <c r="S121" s="68"/>
      <c r="T121" s="68"/>
      <c r="U121" s="55" t="str">
        <f t="shared" si="19"/>
        <v/>
      </c>
      <c r="V121" s="68"/>
      <c r="W121" s="68"/>
      <c r="X121" s="68"/>
      <c r="Y121" s="69" t="str">
        <f t="shared" si="30"/>
        <v/>
      </c>
      <c r="Z121" s="54" t="str">
        <f t="shared" si="2"/>
        <v/>
      </c>
      <c r="AA121" s="55" t="str">
        <f t="shared" si="3"/>
        <v/>
      </c>
      <c r="AB121" s="54" t="str">
        <f t="shared" si="4"/>
        <v/>
      </c>
      <c r="AC121" s="55" t="str">
        <f t="shared" si="31"/>
        <v/>
      </c>
      <c r="AD121" s="56" t="str">
        <f t="shared" si="5"/>
        <v/>
      </c>
      <c r="AE121" s="68"/>
      <c r="AF121" s="68"/>
      <c r="AG121" s="49"/>
      <c r="AH121" s="79"/>
      <c r="AI121" s="79"/>
      <c r="AJ121" s="72"/>
      <c r="AK121" s="67"/>
      <c r="AL121" s="81"/>
      <c r="AM121" s="81"/>
      <c r="AN121" s="82"/>
      <c r="AO121" s="82"/>
      <c r="AP121" s="82"/>
      <c r="AQ121" s="82"/>
      <c r="AR121" s="82"/>
      <c r="AS121" s="82"/>
      <c r="AT121" s="82"/>
      <c r="AU121" s="82"/>
      <c r="AV121" s="82"/>
      <c r="AW121" s="85"/>
      <c r="AX121" s="38"/>
      <c r="AY121" s="38"/>
      <c r="AZ121" s="38"/>
      <c r="BA121" s="38"/>
      <c r="BB121" s="38"/>
      <c r="BC121" s="38"/>
      <c r="BD121" s="38"/>
      <c r="BE121" s="38"/>
      <c r="BF121" s="38"/>
      <c r="BG121" s="38"/>
      <c r="BH121" s="38"/>
      <c r="BI121" s="38"/>
      <c r="BJ121" s="38"/>
      <c r="BK121" s="38"/>
      <c r="BL121" s="38"/>
      <c r="BM121" s="38"/>
      <c r="BN121" s="38"/>
      <c r="BO121" s="38"/>
      <c r="BP121" s="38"/>
    </row>
    <row r="122" spans="1:68" ht="39" customHeight="1" x14ac:dyDescent="0.25">
      <c r="A122" s="330"/>
      <c r="B122" s="325"/>
      <c r="C122" s="325"/>
      <c r="D122" s="325"/>
      <c r="E122" s="325"/>
      <c r="F122" s="325"/>
      <c r="G122" s="325"/>
      <c r="H122" s="325"/>
      <c r="I122" s="325"/>
      <c r="J122" s="325"/>
      <c r="K122" s="325"/>
      <c r="L122" s="325"/>
      <c r="M122" s="325"/>
      <c r="N122" s="325"/>
      <c r="O122" s="67">
        <v>6</v>
      </c>
      <c r="P122" s="49"/>
      <c r="Q122" s="49"/>
      <c r="R122" s="67" t="str">
        <f t="shared" si="10"/>
        <v/>
      </c>
      <c r="S122" s="68"/>
      <c r="T122" s="68"/>
      <c r="U122" s="55" t="str">
        <f t="shared" si="19"/>
        <v/>
      </c>
      <c r="V122" s="68"/>
      <c r="W122" s="68"/>
      <c r="X122" s="68"/>
      <c r="Y122" s="69" t="str">
        <f t="shared" si="30"/>
        <v/>
      </c>
      <c r="Z122" s="54" t="str">
        <f t="shared" si="2"/>
        <v/>
      </c>
      <c r="AA122" s="55" t="str">
        <f t="shared" si="3"/>
        <v/>
      </c>
      <c r="AB122" s="54" t="str">
        <f t="shared" si="4"/>
        <v/>
      </c>
      <c r="AC122" s="55" t="str">
        <f t="shared" si="31"/>
        <v/>
      </c>
      <c r="AD122" s="56" t="str">
        <f t="shared" si="5"/>
        <v/>
      </c>
      <c r="AE122" s="68"/>
      <c r="AF122" s="68"/>
      <c r="AG122" s="49"/>
      <c r="AH122" s="79"/>
      <c r="AI122" s="79"/>
      <c r="AJ122" s="72"/>
      <c r="AK122" s="67"/>
      <c r="AL122" s="81"/>
      <c r="AM122" s="81"/>
      <c r="AN122" s="82"/>
      <c r="AO122" s="82"/>
      <c r="AP122" s="82"/>
      <c r="AQ122" s="82"/>
      <c r="AR122" s="82"/>
      <c r="AS122" s="82"/>
      <c r="AT122" s="82"/>
      <c r="AU122" s="82"/>
      <c r="AV122" s="82"/>
      <c r="AW122" s="85"/>
      <c r="AX122" s="38"/>
      <c r="AY122" s="38"/>
      <c r="AZ122" s="38"/>
      <c r="BA122" s="38"/>
      <c r="BB122" s="38"/>
      <c r="BC122" s="38"/>
      <c r="BD122" s="38"/>
      <c r="BE122" s="38"/>
      <c r="BF122" s="38"/>
      <c r="BG122" s="38"/>
      <c r="BH122" s="38"/>
      <c r="BI122" s="38"/>
      <c r="BJ122" s="38"/>
      <c r="BK122" s="38"/>
      <c r="BL122" s="38"/>
      <c r="BM122" s="38"/>
      <c r="BN122" s="38"/>
      <c r="BO122" s="38"/>
      <c r="BP122" s="38"/>
    </row>
    <row r="123" spans="1:68" ht="39" customHeight="1" x14ac:dyDescent="0.25">
      <c r="A123" s="330"/>
      <c r="B123" s="325"/>
      <c r="C123" s="325"/>
      <c r="D123" s="325"/>
      <c r="E123" s="325"/>
      <c r="F123" s="325"/>
      <c r="G123" s="325"/>
      <c r="H123" s="325"/>
      <c r="I123" s="325"/>
      <c r="J123" s="325"/>
      <c r="K123" s="325"/>
      <c r="L123" s="325"/>
      <c r="M123" s="325"/>
      <c r="N123" s="325"/>
      <c r="O123" s="67">
        <v>7</v>
      </c>
      <c r="P123" s="49"/>
      <c r="Q123" s="49"/>
      <c r="R123" s="67" t="str">
        <f t="shared" si="10"/>
        <v/>
      </c>
      <c r="S123" s="68"/>
      <c r="T123" s="68"/>
      <c r="U123" s="55" t="str">
        <f t="shared" si="19"/>
        <v/>
      </c>
      <c r="V123" s="68"/>
      <c r="W123" s="68"/>
      <c r="X123" s="68"/>
      <c r="Y123" s="69" t="str">
        <f t="shared" si="30"/>
        <v/>
      </c>
      <c r="Z123" s="54" t="str">
        <f t="shared" si="2"/>
        <v/>
      </c>
      <c r="AA123" s="55" t="str">
        <f t="shared" si="3"/>
        <v/>
      </c>
      <c r="AB123" s="54" t="str">
        <f t="shared" si="4"/>
        <v/>
      </c>
      <c r="AC123" s="55" t="str">
        <f t="shared" si="31"/>
        <v/>
      </c>
      <c r="AD123" s="56" t="str">
        <f t="shared" si="5"/>
        <v/>
      </c>
      <c r="AE123" s="68"/>
      <c r="AF123" s="68"/>
      <c r="AG123" s="49"/>
      <c r="AH123" s="79"/>
      <c r="AI123" s="79"/>
      <c r="AJ123" s="72"/>
      <c r="AK123" s="67"/>
      <c r="AL123" s="81"/>
      <c r="AM123" s="81"/>
      <c r="AN123" s="82"/>
      <c r="AO123" s="82"/>
      <c r="AP123" s="82"/>
      <c r="AQ123" s="82"/>
      <c r="AR123" s="82"/>
      <c r="AS123" s="82"/>
      <c r="AT123" s="82"/>
      <c r="AU123" s="82"/>
      <c r="AV123" s="82"/>
      <c r="AW123" s="85"/>
      <c r="AX123" s="38"/>
      <c r="AY123" s="38"/>
      <c r="AZ123" s="38"/>
      <c r="BA123" s="38"/>
      <c r="BB123" s="38"/>
      <c r="BC123" s="38"/>
      <c r="BD123" s="38"/>
      <c r="BE123" s="38"/>
      <c r="BF123" s="38"/>
      <c r="BG123" s="38"/>
      <c r="BH123" s="38"/>
      <c r="BI123" s="38"/>
      <c r="BJ123" s="38"/>
      <c r="BK123" s="38"/>
      <c r="BL123" s="38"/>
      <c r="BM123" s="38"/>
      <c r="BN123" s="38"/>
      <c r="BO123" s="38"/>
      <c r="BP123" s="38"/>
    </row>
    <row r="124" spans="1:68" ht="39" customHeight="1" x14ac:dyDescent="0.25">
      <c r="A124" s="330"/>
      <c r="B124" s="325"/>
      <c r="C124" s="325"/>
      <c r="D124" s="325"/>
      <c r="E124" s="325"/>
      <c r="F124" s="325"/>
      <c r="G124" s="325"/>
      <c r="H124" s="325"/>
      <c r="I124" s="325"/>
      <c r="J124" s="325"/>
      <c r="K124" s="325"/>
      <c r="L124" s="325"/>
      <c r="M124" s="325"/>
      <c r="N124" s="325"/>
      <c r="O124" s="67">
        <v>8</v>
      </c>
      <c r="P124" s="49"/>
      <c r="Q124" s="49"/>
      <c r="R124" s="67" t="str">
        <f t="shared" si="10"/>
        <v/>
      </c>
      <c r="S124" s="68"/>
      <c r="T124" s="68"/>
      <c r="U124" s="55" t="str">
        <f t="shared" si="19"/>
        <v/>
      </c>
      <c r="V124" s="68"/>
      <c r="W124" s="68"/>
      <c r="X124" s="68"/>
      <c r="Y124" s="69" t="str">
        <f t="shared" si="30"/>
        <v/>
      </c>
      <c r="Z124" s="54" t="str">
        <f t="shared" si="2"/>
        <v/>
      </c>
      <c r="AA124" s="55" t="str">
        <f t="shared" si="3"/>
        <v/>
      </c>
      <c r="AB124" s="54" t="str">
        <f t="shared" si="4"/>
        <v/>
      </c>
      <c r="AC124" s="55" t="str">
        <f t="shared" si="31"/>
        <v/>
      </c>
      <c r="AD124" s="56" t="str">
        <f t="shared" si="5"/>
        <v/>
      </c>
      <c r="AE124" s="68"/>
      <c r="AF124" s="68"/>
      <c r="AG124" s="49"/>
      <c r="AH124" s="79"/>
      <c r="AI124" s="79"/>
      <c r="AJ124" s="72"/>
      <c r="AK124" s="67"/>
      <c r="AL124" s="81"/>
      <c r="AM124" s="81"/>
      <c r="AN124" s="82"/>
      <c r="AO124" s="82"/>
      <c r="AP124" s="82"/>
      <c r="AQ124" s="82"/>
      <c r="AR124" s="82"/>
      <c r="AS124" s="82"/>
      <c r="AT124" s="82"/>
      <c r="AU124" s="82"/>
      <c r="AV124" s="82"/>
      <c r="AW124" s="85"/>
      <c r="AX124" s="38"/>
      <c r="AY124" s="38"/>
      <c r="AZ124" s="38"/>
      <c r="BA124" s="38"/>
      <c r="BB124" s="38"/>
      <c r="BC124" s="38"/>
      <c r="BD124" s="38"/>
      <c r="BE124" s="38"/>
      <c r="BF124" s="38"/>
      <c r="BG124" s="38"/>
      <c r="BH124" s="38"/>
      <c r="BI124" s="38"/>
      <c r="BJ124" s="38"/>
      <c r="BK124" s="38"/>
      <c r="BL124" s="38"/>
      <c r="BM124" s="38"/>
      <c r="BN124" s="38"/>
      <c r="BO124" s="38"/>
      <c r="BP124" s="38"/>
    </row>
    <row r="125" spans="1:68" ht="39" customHeight="1" x14ac:dyDescent="0.25">
      <c r="A125" s="330"/>
      <c r="B125" s="325"/>
      <c r="C125" s="325"/>
      <c r="D125" s="325"/>
      <c r="E125" s="325"/>
      <c r="F125" s="325"/>
      <c r="G125" s="325"/>
      <c r="H125" s="325"/>
      <c r="I125" s="325"/>
      <c r="J125" s="325"/>
      <c r="K125" s="325"/>
      <c r="L125" s="325"/>
      <c r="M125" s="325"/>
      <c r="N125" s="325"/>
      <c r="O125" s="67">
        <v>9</v>
      </c>
      <c r="P125" s="49"/>
      <c r="Q125" s="49"/>
      <c r="R125" s="67" t="str">
        <f t="shared" si="10"/>
        <v/>
      </c>
      <c r="S125" s="68"/>
      <c r="T125" s="68"/>
      <c r="U125" s="55" t="str">
        <f t="shared" si="19"/>
        <v/>
      </c>
      <c r="V125" s="68"/>
      <c r="W125" s="68"/>
      <c r="X125" s="68"/>
      <c r="Y125" s="69" t="str">
        <f t="shared" si="30"/>
        <v/>
      </c>
      <c r="Z125" s="54" t="str">
        <f t="shared" si="2"/>
        <v/>
      </c>
      <c r="AA125" s="55" t="str">
        <f t="shared" si="3"/>
        <v/>
      </c>
      <c r="AB125" s="54" t="str">
        <f t="shared" si="4"/>
        <v/>
      </c>
      <c r="AC125" s="55" t="str">
        <f t="shared" si="31"/>
        <v/>
      </c>
      <c r="AD125" s="56" t="str">
        <f t="shared" si="5"/>
        <v/>
      </c>
      <c r="AE125" s="68"/>
      <c r="AF125" s="68"/>
      <c r="AG125" s="49"/>
      <c r="AH125" s="79"/>
      <c r="AI125" s="79"/>
      <c r="AJ125" s="72"/>
      <c r="AK125" s="67"/>
      <c r="AL125" s="81"/>
      <c r="AM125" s="81"/>
      <c r="AN125" s="82"/>
      <c r="AO125" s="82"/>
      <c r="AP125" s="82"/>
      <c r="AQ125" s="82"/>
      <c r="AR125" s="82"/>
      <c r="AS125" s="82"/>
      <c r="AT125" s="82"/>
      <c r="AU125" s="82"/>
      <c r="AV125" s="82"/>
      <c r="AW125" s="85"/>
      <c r="AX125" s="38"/>
      <c r="AY125" s="38"/>
      <c r="AZ125" s="38"/>
      <c r="BA125" s="38"/>
      <c r="BB125" s="38"/>
      <c r="BC125" s="38"/>
      <c r="BD125" s="38"/>
      <c r="BE125" s="38"/>
      <c r="BF125" s="38"/>
      <c r="BG125" s="38"/>
      <c r="BH125" s="38"/>
      <c r="BI125" s="38"/>
      <c r="BJ125" s="38"/>
      <c r="BK125" s="38"/>
      <c r="BL125" s="38"/>
      <c r="BM125" s="38"/>
      <c r="BN125" s="38"/>
      <c r="BO125" s="38"/>
      <c r="BP125" s="38"/>
    </row>
    <row r="126" spans="1:68" ht="39" customHeight="1" x14ac:dyDescent="0.25">
      <c r="A126" s="331"/>
      <c r="B126" s="326"/>
      <c r="C126" s="326"/>
      <c r="D126" s="326"/>
      <c r="E126" s="326"/>
      <c r="F126" s="326"/>
      <c r="G126" s="326"/>
      <c r="H126" s="326"/>
      <c r="I126" s="326"/>
      <c r="J126" s="326"/>
      <c r="K126" s="326"/>
      <c r="L126" s="326"/>
      <c r="M126" s="326"/>
      <c r="N126" s="326"/>
      <c r="O126" s="87">
        <v>10</v>
      </c>
      <c r="P126" s="88"/>
      <c r="Q126" s="88"/>
      <c r="R126" s="67" t="str">
        <f t="shared" si="10"/>
        <v/>
      </c>
      <c r="S126" s="68"/>
      <c r="T126" s="68"/>
      <c r="U126" s="55" t="str">
        <f t="shared" si="19"/>
        <v/>
      </c>
      <c r="V126" s="68"/>
      <c r="W126" s="68"/>
      <c r="X126" s="68"/>
      <c r="Y126" s="69" t="str">
        <f t="shared" si="30"/>
        <v/>
      </c>
      <c r="Z126" s="54" t="str">
        <f t="shared" si="2"/>
        <v/>
      </c>
      <c r="AA126" s="55" t="str">
        <f t="shared" si="3"/>
        <v/>
      </c>
      <c r="AB126" s="54" t="str">
        <f t="shared" si="4"/>
        <v/>
      </c>
      <c r="AC126" s="55" t="str">
        <f t="shared" si="31"/>
        <v/>
      </c>
      <c r="AD126" s="56" t="str">
        <f t="shared" si="5"/>
        <v/>
      </c>
      <c r="AE126" s="68"/>
      <c r="AF126" s="89"/>
      <c r="AG126" s="88"/>
      <c r="AH126" s="90"/>
      <c r="AI126" s="90"/>
      <c r="AJ126" s="91"/>
      <c r="AK126" s="87"/>
      <c r="AL126" s="92"/>
      <c r="AM126" s="92"/>
      <c r="AN126" s="93"/>
      <c r="AO126" s="93"/>
      <c r="AP126" s="93"/>
      <c r="AQ126" s="93"/>
      <c r="AR126" s="93"/>
      <c r="AS126" s="93"/>
      <c r="AT126" s="93"/>
      <c r="AU126" s="93"/>
      <c r="AV126" s="93"/>
      <c r="AW126" s="95"/>
      <c r="AX126" s="38"/>
      <c r="AY126" s="38"/>
      <c r="AZ126" s="38"/>
      <c r="BA126" s="38"/>
      <c r="BB126" s="38"/>
      <c r="BC126" s="38"/>
      <c r="BD126" s="38"/>
      <c r="BE126" s="38"/>
      <c r="BF126" s="38"/>
      <c r="BG126" s="38"/>
      <c r="BH126" s="38"/>
      <c r="BI126" s="38"/>
      <c r="BJ126" s="38"/>
      <c r="BK126" s="38"/>
      <c r="BL126" s="38"/>
      <c r="BM126" s="38"/>
      <c r="BN126" s="38"/>
      <c r="BO126" s="38"/>
      <c r="BP126" s="38"/>
    </row>
    <row r="127" spans="1:68" ht="39" customHeight="1" x14ac:dyDescent="0.25">
      <c r="A127" s="329">
        <v>13</v>
      </c>
      <c r="B127" s="334"/>
      <c r="C127" s="332"/>
      <c r="D127" s="332"/>
      <c r="E127" s="332"/>
      <c r="F127" s="332"/>
      <c r="G127" s="333"/>
      <c r="H127" s="324" t="str">
        <f>IF(G127&lt;=0,"",IF(G127&lt;=2,"Muy Baja",IF(G127&lt;=24,"Baja",IF(G127&lt;=500,"Media",IF(G127&lt;=5000,"Alta","Muy Alta")))))</f>
        <v/>
      </c>
      <c r="I127" s="327" t="str">
        <f>IF(H127="","",IF(H127="Muy Baja",0.2,IF(H127="Baja",0.4,IF(H127="Media",0.6,IF(H127="Alta",0.8,IF(H127="Muy Alta",1,))))))</f>
        <v/>
      </c>
      <c r="J127" s="327"/>
      <c r="K127" s="327" t="b">
        <f>IF(J127='Tabla Impacto corrupción '!$B$5,'Tabla Impacto corrupción '!$C$5,IF(J127='Tabla Impacto corrupción '!$B$6,'Tabla Impacto corrupción '!$C$6,IF(J127='Tabla Impacto corrupción '!$B$7,'Tabla Impacto corrupción '!$C$7)))</f>
        <v>0</v>
      </c>
      <c r="L127" s="324" t="b">
        <f>IF(J127='Tabla Impacto corrupción '!$B$5,"Moderado",IF(J127='Tabla Impacto corrupción '!$B$6,"Mayor",IF(J127='Tabla Impacto corrupción '!$B$7,"Catastrófico")))</f>
        <v>0</v>
      </c>
      <c r="M127" s="327">
        <f>IF(L127="","",IF(L127="Leve",0.2,IF(L127="Menor",0.4,IF(L127="Moderado",0.6,IF(L127="Mayor",0.8,IF(L127="Catastrófico",1,))))))</f>
        <v>0</v>
      </c>
      <c r="N127" s="328" t="str">
        <f>IF(OR(AND(H127="Muy Baja",L127="Leve"),AND(H127="Muy Baja",L127="Menor"),AND(H127="Baja",L127="Leve")),"Bajo",IF(OR(AND(H127="Muy baja",L127="Moderado"),AND(H127="Baja",L127="Menor"),AND(H127="Baja",L127="Moderado"),AND(H127="Media",L127="Leve"),AND(H127="Media",L127="Menor"),AND(H127="Media",L127="Moderado"),AND(H127="Alta",L127="Leve"),AND(H127="Alta",L127="Menor")),"Moderado",IF(OR(AND(H127="Muy Baja",L127="Mayor"),AND(H127="Baja",L127="Mayor"),AND(H127="Media",L127="Mayor"),AND(H127="Alta",L127="Moderado"),AND(H127="Alta",L127="Mayor"),AND(H127="Muy Alta",L127="Leve"),AND(H127="Muy Alta",L127="Menor"),AND(H127="Muy Alta",L127="Moderado"),AND(H127="Muy Alta",L127="Mayor")),"Alto",IF(OR(AND(H127="Muy Baja",L127="Catastrófico"),AND(H127="Baja",L127="Catastrófico"),AND(H127="Media",L127="Catastrófico"),AND(H127="Alta",L127="Catastrófico"),AND(H127="Muy Alta",L127="Catastrófico")),"Extremo",""))))</f>
        <v/>
      </c>
      <c r="O127" s="47">
        <v>1</v>
      </c>
      <c r="P127" s="48"/>
      <c r="Q127" s="48"/>
      <c r="R127" s="47" t="str">
        <f t="shared" si="10"/>
        <v/>
      </c>
      <c r="S127" s="50"/>
      <c r="T127" s="50"/>
      <c r="U127" s="51" t="str">
        <f t="shared" si="19"/>
        <v/>
      </c>
      <c r="V127" s="50"/>
      <c r="W127" s="50"/>
      <c r="X127" s="50"/>
      <c r="Y127" s="52" t="str">
        <f>IFERROR(IF(R127="Probabilidad",(I127-(+I127*U127)),IF(R127="Impacto",I127,"")),"")</f>
        <v/>
      </c>
      <c r="Z127" s="53" t="str">
        <f t="shared" si="2"/>
        <v/>
      </c>
      <c r="AA127" s="51" t="str">
        <f t="shared" si="3"/>
        <v/>
      </c>
      <c r="AB127" s="53" t="str">
        <f t="shared" si="4"/>
        <v/>
      </c>
      <c r="AC127" s="51" t="str">
        <f>IFERROR(IF(R127="Impacto",(M127-(+M127*U127)),IF(R127="Probabilidad",M127,"")),"")</f>
        <v/>
      </c>
      <c r="AD127" s="96" t="str">
        <f t="shared" si="5"/>
        <v/>
      </c>
      <c r="AE127" s="50"/>
      <c r="AF127" s="50"/>
      <c r="AG127" s="48"/>
      <c r="AH127" s="58"/>
      <c r="AI127" s="58"/>
      <c r="AJ127" s="59"/>
      <c r="AK127" s="47"/>
      <c r="AL127" s="171"/>
      <c r="AM127" s="171"/>
      <c r="AN127" s="172"/>
      <c r="AO127" s="172"/>
      <c r="AP127" s="172"/>
      <c r="AQ127" s="172"/>
      <c r="AR127" s="172"/>
      <c r="AS127" s="172"/>
      <c r="AT127" s="172"/>
      <c r="AU127" s="172"/>
      <c r="AV127" s="172"/>
      <c r="AW127" s="122"/>
      <c r="AX127" s="38"/>
      <c r="AY127" s="38"/>
      <c r="AZ127" s="38"/>
      <c r="BA127" s="38"/>
      <c r="BB127" s="38"/>
      <c r="BC127" s="38"/>
      <c r="BD127" s="38"/>
      <c r="BE127" s="38"/>
      <c r="BF127" s="38"/>
      <c r="BG127" s="38"/>
      <c r="BH127" s="38"/>
      <c r="BI127" s="38"/>
      <c r="BJ127" s="38"/>
      <c r="BK127" s="38"/>
      <c r="BL127" s="38"/>
      <c r="BM127" s="38"/>
      <c r="BN127" s="38"/>
      <c r="BO127" s="38"/>
      <c r="BP127" s="38"/>
    </row>
    <row r="128" spans="1:68" ht="39" customHeight="1" x14ac:dyDescent="0.25">
      <c r="A128" s="330"/>
      <c r="B128" s="325"/>
      <c r="C128" s="325"/>
      <c r="D128" s="325"/>
      <c r="E128" s="325"/>
      <c r="F128" s="325"/>
      <c r="G128" s="325"/>
      <c r="H128" s="325"/>
      <c r="I128" s="325"/>
      <c r="J128" s="325"/>
      <c r="K128" s="325"/>
      <c r="L128" s="325"/>
      <c r="M128" s="325"/>
      <c r="N128" s="325"/>
      <c r="O128" s="67">
        <v>2</v>
      </c>
      <c r="P128" s="49"/>
      <c r="Q128" s="49"/>
      <c r="R128" s="67" t="str">
        <f t="shared" si="10"/>
        <v/>
      </c>
      <c r="S128" s="68"/>
      <c r="T128" s="68"/>
      <c r="U128" s="55" t="str">
        <f t="shared" si="19"/>
        <v/>
      </c>
      <c r="V128" s="68"/>
      <c r="W128" s="68"/>
      <c r="X128" s="68"/>
      <c r="Y128" s="69" t="str">
        <f>IFERROR(IF(AND(R127="Probabilidad",R128="Probabilidad"),(AA127-(+AA127*U128)),IF(R128="Probabilidad",(I127-(+I127*U128)),IF(R128="Impacto",AA127,""))),"")</f>
        <v/>
      </c>
      <c r="Z128" s="54" t="str">
        <f t="shared" si="2"/>
        <v/>
      </c>
      <c r="AA128" s="55" t="str">
        <f t="shared" si="3"/>
        <v/>
      </c>
      <c r="AB128" s="54" t="str">
        <f t="shared" si="4"/>
        <v/>
      </c>
      <c r="AC128" s="55" t="str">
        <f>IFERROR(IF(AND(R127="Impacto",R128="Impacto"),(AC127-(+AC127*U128)),IF(R128="Impacto",($M$127-(+$M$127*U128)),IF(R128="Probabilidad",AC127,""))),"")</f>
        <v/>
      </c>
      <c r="AD128" s="56" t="str">
        <f t="shared" si="5"/>
        <v/>
      </c>
      <c r="AE128" s="68"/>
      <c r="AF128" s="68"/>
      <c r="AG128" s="49"/>
      <c r="AH128" s="79"/>
      <c r="AI128" s="79"/>
      <c r="AJ128" s="72"/>
      <c r="AK128" s="67"/>
      <c r="AL128" s="81"/>
      <c r="AM128" s="81"/>
      <c r="AN128" s="82"/>
      <c r="AO128" s="82"/>
      <c r="AP128" s="82"/>
      <c r="AQ128" s="82"/>
      <c r="AR128" s="82"/>
      <c r="AS128" s="82"/>
      <c r="AT128" s="82"/>
      <c r="AU128" s="82"/>
      <c r="AV128" s="82"/>
      <c r="AW128" s="85"/>
      <c r="AX128" s="38"/>
      <c r="AY128" s="38"/>
      <c r="AZ128" s="38"/>
      <c r="BA128" s="38"/>
      <c r="BB128" s="38"/>
      <c r="BC128" s="38"/>
      <c r="BD128" s="38"/>
      <c r="BE128" s="38"/>
      <c r="BF128" s="38"/>
      <c r="BG128" s="38"/>
      <c r="BH128" s="38"/>
      <c r="BI128" s="38"/>
      <c r="BJ128" s="38"/>
      <c r="BK128" s="38"/>
      <c r="BL128" s="38"/>
      <c r="BM128" s="38"/>
      <c r="BN128" s="38"/>
      <c r="BO128" s="38"/>
      <c r="BP128" s="38"/>
    </row>
    <row r="129" spans="1:68" ht="39" customHeight="1" x14ac:dyDescent="0.25">
      <c r="A129" s="330"/>
      <c r="B129" s="325"/>
      <c r="C129" s="325"/>
      <c r="D129" s="325"/>
      <c r="E129" s="325"/>
      <c r="F129" s="325"/>
      <c r="G129" s="325"/>
      <c r="H129" s="325"/>
      <c r="I129" s="325"/>
      <c r="J129" s="325"/>
      <c r="K129" s="325"/>
      <c r="L129" s="325"/>
      <c r="M129" s="325"/>
      <c r="N129" s="325"/>
      <c r="O129" s="67">
        <v>3</v>
      </c>
      <c r="P129" s="49"/>
      <c r="Q129" s="49"/>
      <c r="R129" s="67" t="str">
        <f t="shared" si="10"/>
        <v/>
      </c>
      <c r="S129" s="68"/>
      <c r="T129" s="68"/>
      <c r="U129" s="55" t="str">
        <f t="shared" si="19"/>
        <v/>
      </c>
      <c r="V129" s="68"/>
      <c r="W129" s="68"/>
      <c r="X129" s="68"/>
      <c r="Y129" s="69" t="str">
        <f t="shared" ref="Y129:Y136" si="32">IFERROR(IF(AND(R128="Probabilidad",R129="Probabilidad"),(AA128-(+AA128*U129)),IF(AND(R128="Impacto",R129="Probabilidad"),(AA127-(+AA127*U129)),IF(R129="Impacto",AA128,""))),"")</f>
        <v/>
      </c>
      <c r="Z129" s="54" t="str">
        <f t="shared" si="2"/>
        <v/>
      </c>
      <c r="AA129" s="55" t="str">
        <f t="shared" si="3"/>
        <v/>
      </c>
      <c r="AB129" s="54" t="str">
        <f t="shared" si="4"/>
        <v/>
      </c>
      <c r="AC129" s="55" t="str">
        <f t="shared" ref="AC129:AC136" si="33">IFERROR(IF(AND(R128="Impacto",R129="Impacto"),(AC128-(+AC128*U129)),IF(AND(R128="Probabilidad",R129="Impacto"),(AC127-(+AC127*U129)),IF(R129="Probabilidad",AC128,""))),"")</f>
        <v/>
      </c>
      <c r="AD129" s="56" t="str">
        <f t="shared" si="5"/>
        <v/>
      </c>
      <c r="AE129" s="68"/>
      <c r="AF129" s="68"/>
      <c r="AG129" s="49"/>
      <c r="AH129" s="79"/>
      <c r="AI129" s="79"/>
      <c r="AJ129" s="72"/>
      <c r="AK129" s="67"/>
      <c r="AL129" s="81"/>
      <c r="AM129" s="81"/>
      <c r="AN129" s="82"/>
      <c r="AO129" s="82"/>
      <c r="AP129" s="82"/>
      <c r="AQ129" s="82"/>
      <c r="AR129" s="82"/>
      <c r="AS129" s="82"/>
      <c r="AT129" s="82"/>
      <c r="AU129" s="82"/>
      <c r="AV129" s="82"/>
      <c r="AW129" s="85"/>
      <c r="AX129" s="38"/>
      <c r="AY129" s="38"/>
      <c r="AZ129" s="38"/>
      <c r="BA129" s="38"/>
      <c r="BB129" s="38"/>
      <c r="BC129" s="38"/>
      <c r="BD129" s="38"/>
      <c r="BE129" s="38"/>
      <c r="BF129" s="38"/>
      <c r="BG129" s="38"/>
      <c r="BH129" s="38"/>
      <c r="BI129" s="38"/>
      <c r="BJ129" s="38"/>
      <c r="BK129" s="38"/>
      <c r="BL129" s="38"/>
      <c r="BM129" s="38"/>
      <c r="BN129" s="38"/>
      <c r="BO129" s="38"/>
      <c r="BP129" s="38"/>
    </row>
    <row r="130" spans="1:68" ht="39" customHeight="1" x14ac:dyDescent="0.25">
      <c r="A130" s="330"/>
      <c r="B130" s="325"/>
      <c r="C130" s="325"/>
      <c r="D130" s="325"/>
      <c r="E130" s="325"/>
      <c r="F130" s="325"/>
      <c r="G130" s="325"/>
      <c r="H130" s="325"/>
      <c r="I130" s="325"/>
      <c r="J130" s="325"/>
      <c r="K130" s="325"/>
      <c r="L130" s="325"/>
      <c r="M130" s="325"/>
      <c r="N130" s="325"/>
      <c r="O130" s="67">
        <v>4</v>
      </c>
      <c r="P130" s="49"/>
      <c r="Q130" s="49"/>
      <c r="R130" s="67" t="str">
        <f t="shared" si="10"/>
        <v/>
      </c>
      <c r="S130" s="68"/>
      <c r="T130" s="68"/>
      <c r="U130" s="55" t="str">
        <f t="shared" si="19"/>
        <v/>
      </c>
      <c r="V130" s="68"/>
      <c r="W130" s="68"/>
      <c r="X130" s="68"/>
      <c r="Y130" s="69" t="str">
        <f t="shared" si="32"/>
        <v/>
      </c>
      <c r="Z130" s="54" t="str">
        <f t="shared" si="2"/>
        <v/>
      </c>
      <c r="AA130" s="55" t="str">
        <f t="shared" si="3"/>
        <v/>
      </c>
      <c r="AB130" s="54" t="str">
        <f t="shared" si="4"/>
        <v/>
      </c>
      <c r="AC130" s="55" t="str">
        <f t="shared" si="33"/>
        <v/>
      </c>
      <c r="AD130" s="56" t="str">
        <f t="shared" si="5"/>
        <v/>
      </c>
      <c r="AE130" s="68"/>
      <c r="AF130" s="68"/>
      <c r="AG130" s="49"/>
      <c r="AH130" s="79"/>
      <c r="AI130" s="79"/>
      <c r="AJ130" s="72"/>
      <c r="AK130" s="67"/>
      <c r="AL130" s="81"/>
      <c r="AM130" s="81"/>
      <c r="AN130" s="82"/>
      <c r="AO130" s="82"/>
      <c r="AP130" s="82"/>
      <c r="AQ130" s="82"/>
      <c r="AR130" s="82"/>
      <c r="AS130" s="82"/>
      <c r="AT130" s="82"/>
      <c r="AU130" s="82"/>
      <c r="AV130" s="82"/>
      <c r="AW130" s="85"/>
      <c r="AX130" s="38"/>
      <c r="AY130" s="38"/>
      <c r="AZ130" s="38"/>
      <c r="BA130" s="38"/>
      <c r="BB130" s="38"/>
      <c r="BC130" s="38"/>
      <c r="BD130" s="38"/>
      <c r="BE130" s="38"/>
      <c r="BF130" s="38"/>
      <c r="BG130" s="38"/>
      <c r="BH130" s="38"/>
      <c r="BI130" s="38"/>
      <c r="BJ130" s="38"/>
      <c r="BK130" s="38"/>
      <c r="BL130" s="38"/>
      <c r="BM130" s="38"/>
      <c r="BN130" s="38"/>
      <c r="BO130" s="38"/>
      <c r="BP130" s="38"/>
    </row>
    <row r="131" spans="1:68" ht="39" customHeight="1" x14ac:dyDescent="0.25">
      <c r="A131" s="330"/>
      <c r="B131" s="325"/>
      <c r="C131" s="325"/>
      <c r="D131" s="325"/>
      <c r="E131" s="325"/>
      <c r="F131" s="325"/>
      <c r="G131" s="325"/>
      <c r="H131" s="325"/>
      <c r="I131" s="325"/>
      <c r="J131" s="325"/>
      <c r="K131" s="325"/>
      <c r="L131" s="325"/>
      <c r="M131" s="325"/>
      <c r="N131" s="325"/>
      <c r="O131" s="67">
        <v>5</v>
      </c>
      <c r="P131" s="49"/>
      <c r="Q131" s="49"/>
      <c r="R131" s="67" t="str">
        <f t="shared" si="10"/>
        <v/>
      </c>
      <c r="S131" s="68"/>
      <c r="T131" s="68"/>
      <c r="U131" s="55" t="str">
        <f t="shared" si="19"/>
        <v/>
      </c>
      <c r="V131" s="68"/>
      <c r="W131" s="68"/>
      <c r="X131" s="68"/>
      <c r="Y131" s="69" t="str">
        <f t="shared" si="32"/>
        <v/>
      </c>
      <c r="Z131" s="54" t="str">
        <f t="shared" si="2"/>
        <v/>
      </c>
      <c r="AA131" s="55" t="str">
        <f t="shared" si="3"/>
        <v/>
      </c>
      <c r="AB131" s="54" t="str">
        <f t="shared" si="4"/>
        <v/>
      </c>
      <c r="AC131" s="55" t="str">
        <f t="shared" si="33"/>
        <v/>
      </c>
      <c r="AD131" s="56" t="str">
        <f t="shared" si="5"/>
        <v/>
      </c>
      <c r="AE131" s="68"/>
      <c r="AF131" s="68"/>
      <c r="AG131" s="49"/>
      <c r="AH131" s="79"/>
      <c r="AI131" s="79"/>
      <c r="AJ131" s="72"/>
      <c r="AK131" s="67"/>
      <c r="AL131" s="81"/>
      <c r="AM131" s="81"/>
      <c r="AN131" s="82"/>
      <c r="AO131" s="82"/>
      <c r="AP131" s="82"/>
      <c r="AQ131" s="82"/>
      <c r="AR131" s="82"/>
      <c r="AS131" s="82"/>
      <c r="AT131" s="82"/>
      <c r="AU131" s="82"/>
      <c r="AV131" s="82"/>
      <c r="AW131" s="85"/>
      <c r="AX131" s="38"/>
      <c r="AY131" s="38"/>
      <c r="AZ131" s="38"/>
      <c r="BA131" s="38"/>
      <c r="BB131" s="38"/>
      <c r="BC131" s="38"/>
      <c r="BD131" s="38"/>
      <c r="BE131" s="38"/>
      <c r="BF131" s="38"/>
      <c r="BG131" s="38"/>
      <c r="BH131" s="38"/>
      <c r="BI131" s="38"/>
      <c r="BJ131" s="38"/>
      <c r="BK131" s="38"/>
      <c r="BL131" s="38"/>
      <c r="BM131" s="38"/>
      <c r="BN131" s="38"/>
      <c r="BO131" s="38"/>
      <c r="BP131" s="38"/>
    </row>
    <row r="132" spans="1:68" ht="39" customHeight="1" x14ac:dyDescent="0.25">
      <c r="A132" s="330"/>
      <c r="B132" s="325"/>
      <c r="C132" s="325"/>
      <c r="D132" s="325"/>
      <c r="E132" s="325"/>
      <c r="F132" s="325"/>
      <c r="G132" s="325"/>
      <c r="H132" s="325"/>
      <c r="I132" s="325"/>
      <c r="J132" s="325"/>
      <c r="K132" s="325"/>
      <c r="L132" s="325"/>
      <c r="M132" s="325"/>
      <c r="N132" s="325"/>
      <c r="O132" s="67">
        <v>6</v>
      </c>
      <c r="P132" s="49"/>
      <c r="Q132" s="49"/>
      <c r="R132" s="67" t="str">
        <f t="shared" si="10"/>
        <v/>
      </c>
      <c r="S132" s="68"/>
      <c r="T132" s="68"/>
      <c r="U132" s="55" t="str">
        <f t="shared" si="19"/>
        <v/>
      </c>
      <c r="V132" s="68"/>
      <c r="W132" s="68"/>
      <c r="X132" s="68"/>
      <c r="Y132" s="69" t="str">
        <f t="shared" si="32"/>
        <v/>
      </c>
      <c r="Z132" s="54" t="str">
        <f t="shared" si="2"/>
        <v/>
      </c>
      <c r="AA132" s="55" t="str">
        <f t="shared" si="3"/>
        <v/>
      </c>
      <c r="AB132" s="54" t="str">
        <f t="shared" si="4"/>
        <v/>
      </c>
      <c r="AC132" s="55" t="str">
        <f t="shared" si="33"/>
        <v/>
      </c>
      <c r="AD132" s="56" t="str">
        <f t="shared" si="5"/>
        <v/>
      </c>
      <c r="AE132" s="68"/>
      <c r="AF132" s="68"/>
      <c r="AG132" s="49"/>
      <c r="AH132" s="79"/>
      <c r="AI132" s="79"/>
      <c r="AJ132" s="72"/>
      <c r="AK132" s="67"/>
      <c r="AL132" s="81"/>
      <c r="AM132" s="81"/>
      <c r="AN132" s="82"/>
      <c r="AO132" s="82"/>
      <c r="AP132" s="82"/>
      <c r="AQ132" s="82"/>
      <c r="AR132" s="82"/>
      <c r="AS132" s="82"/>
      <c r="AT132" s="82"/>
      <c r="AU132" s="82"/>
      <c r="AV132" s="82"/>
      <c r="AW132" s="85"/>
      <c r="AX132" s="38"/>
      <c r="AY132" s="38"/>
      <c r="AZ132" s="38"/>
      <c r="BA132" s="38"/>
      <c r="BB132" s="38"/>
      <c r="BC132" s="38"/>
      <c r="BD132" s="38"/>
      <c r="BE132" s="38"/>
      <c r="BF132" s="38"/>
      <c r="BG132" s="38"/>
      <c r="BH132" s="38"/>
      <c r="BI132" s="38"/>
      <c r="BJ132" s="38"/>
      <c r="BK132" s="38"/>
      <c r="BL132" s="38"/>
      <c r="BM132" s="38"/>
      <c r="BN132" s="38"/>
      <c r="BO132" s="38"/>
      <c r="BP132" s="38"/>
    </row>
    <row r="133" spans="1:68" ht="39" customHeight="1" x14ac:dyDescent="0.25">
      <c r="A133" s="330"/>
      <c r="B133" s="325"/>
      <c r="C133" s="325"/>
      <c r="D133" s="325"/>
      <c r="E133" s="325"/>
      <c r="F133" s="325"/>
      <c r="G133" s="325"/>
      <c r="H133" s="325"/>
      <c r="I133" s="325"/>
      <c r="J133" s="325"/>
      <c r="K133" s="325"/>
      <c r="L133" s="325"/>
      <c r="M133" s="325"/>
      <c r="N133" s="325"/>
      <c r="O133" s="67">
        <v>7</v>
      </c>
      <c r="P133" s="49"/>
      <c r="Q133" s="49"/>
      <c r="R133" s="67" t="str">
        <f t="shared" si="10"/>
        <v/>
      </c>
      <c r="S133" s="68"/>
      <c r="T133" s="68"/>
      <c r="U133" s="55" t="str">
        <f t="shared" si="19"/>
        <v/>
      </c>
      <c r="V133" s="68"/>
      <c r="W133" s="68"/>
      <c r="X133" s="68"/>
      <c r="Y133" s="69" t="str">
        <f t="shared" si="32"/>
        <v/>
      </c>
      <c r="Z133" s="54" t="str">
        <f t="shared" si="2"/>
        <v/>
      </c>
      <c r="AA133" s="55" t="str">
        <f t="shared" si="3"/>
        <v/>
      </c>
      <c r="AB133" s="54" t="str">
        <f t="shared" si="4"/>
        <v/>
      </c>
      <c r="AC133" s="55" t="str">
        <f t="shared" si="33"/>
        <v/>
      </c>
      <c r="AD133" s="56" t="str">
        <f t="shared" si="5"/>
        <v/>
      </c>
      <c r="AE133" s="68"/>
      <c r="AF133" s="68"/>
      <c r="AG133" s="49"/>
      <c r="AH133" s="79"/>
      <c r="AI133" s="79"/>
      <c r="AJ133" s="72"/>
      <c r="AK133" s="67"/>
      <c r="AL133" s="81"/>
      <c r="AM133" s="81"/>
      <c r="AN133" s="82"/>
      <c r="AO133" s="82"/>
      <c r="AP133" s="82"/>
      <c r="AQ133" s="82"/>
      <c r="AR133" s="82"/>
      <c r="AS133" s="82"/>
      <c r="AT133" s="82"/>
      <c r="AU133" s="82"/>
      <c r="AV133" s="82"/>
      <c r="AW133" s="85"/>
      <c r="AX133" s="38"/>
      <c r="AY133" s="38"/>
      <c r="AZ133" s="38"/>
      <c r="BA133" s="38"/>
      <c r="BB133" s="38"/>
      <c r="BC133" s="38"/>
      <c r="BD133" s="38"/>
      <c r="BE133" s="38"/>
      <c r="BF133" s="38"/>
      <c r="BG133" s="38"/>
      <c r="BH133" s="38"/>
      <c r="BI133" s="38"/>
      <c r="BJ133" s="38"/>
      <c r="BK133" s="38"/>
      <c r="BL133" s="38"/>
      <c r="BM133" s="38"/>
      <c r="BN133" s="38"/>
      <c r="BO133" s="38"/>
      <c r="BP133" s="38"/>
    </row>
    <row r="134" spans="1:68" ht="39" customHeight="1" x14ac:dyDescent="0.25">
      <c r="A134" s="330"/>
      <c r="B134" s="325"/>
      <c r="C134" s="325"/>
      <c r="D134" s="325"/>
      <c r="E134" s="325"/>
      <c r="F134" s="325"/>
      <c r="G134" s="325"/>
      <c r="H134" s="325"/>
      <c r="I134" s="325"/>
      <c r="J134" s="325"/>
      <c r="K134" s="325"/>
      <c r="L134" s="325"/>
      <c r="M134" s="325"/>
      <c r="N134" s="325"/>
      <c r="O134" s="67">
        <v>8</v>
      </c>
      <c r="P134" s="49"/>
      <c r="Q134" s="49"/>
      <c r="R134" s="67" t="str">
        <f t="shared" si="10"/>
        <v/>
      </c>
      <c r="S134" s="68"/>
      <c r="T134" s="68"/>
      <c r="U134" s="55" t="str">
        <f t="shared" si="19"/>
        <v/>
      </c>
      <c r="V134" s="68"/>
      <c r="W134" s="68"/>
      <c r="X134" s="68"/>
      <c r="Y134" s="69" t="str">
        <f t="shared" si="32"/>
        <v/>
      </c>
      <c r="Z134" s="54" t="str">
        <f t="shared" si="2"/>
        <v/>
      </c>
      <c r="AA134" s="55" t="str">
        <f t="shared" si="3"/>
        <v/>
      </c>
      <c r="AB134" s="54" t="str">
        <f t="shared" si="4"/>
        <v/>
      </c>
      <c r="AC134" s="55" t="str">
        <f t="shared" si="33"/>
        <v/>
      </c>
      <c r="AD134" s="56" t="str">
        <f t="shared" si="5"/>
        <v/>
      </c>
      <c r="AE134" s="68"/>
      <c r="AF134" s="68"/>
      <c r="AG134" s="49"/>
      <c r="AH134" s="79"/>
      <c r="AI134" s="79"/>
      <c r="AJ134" s="72"/>
      <c r="AK134" s="67"/>
      <c r="AL134" s="81"/>
      <c r="AM134" s="81"/>
      <c r="AN134" s="82"/>
      <c r="AO134" s="82"/>
      <c r="AP134" s="82"/>
      <c r="AQ134" s="82"/>
      <c r="AR134" s="82"/>
      <c r="AS134" s="82"/>
      <c r="AT134" s="82"/>
      <c r="AU134" s="82"/>
      <c r="AV134" s="82"/>
      <c r="AW134" s="85"/>
      <c r="AX134" s="38"/>
      <c r="AY134" s="38"/>
      <c r="AZ134" s="38"/>
      <c r="BA134" s="38"/>
      <c r="BB134" s="38"/>
      <c r="BC134" s="38"/>
      <c r="BD134" s="38"/>
      <c r="BE134" s="38"/>
      <c r="BF134" s="38"/>
      <c r="BG134" s="38"/>
      <c r="BH134" s="38"/>
      <c r="BI134" s="38"/>
      <c r="BJ134" s="38"/>
      <c r="BK134" s="38"/>
      <c r="BL134" s="38"/>
      <c r="BM134" s="38"/>
      <c r="BN134" s="38"/>
      <c r="BO134" s="38"/>
      <c r="BP134" s="38"/>
    </row>
    <row r="135" spans="1:68" ht="39" customHeight="1" x14ac:dyDescent="0.25">
      <c r="A135" s="330"/>
      <c r="B135" s="325"/>
      <c r="C135" s="325"/>
      <c r="D135" s="325"/>
      <c r="E135" s="325"/>
      <c r="F135" s="325"/>
      <c r="G135" s="325"/>
      <c r="H135" s="325"/>
      <c r="I135" s="325"/>
      <c r="J135" s="325"/>
      <c r="K135" s="325"/>
      <c r="L135" s="325"/>
      <c r="M135" s="325"/>
      <c r="N135" s="325"/>
      <c r="O135" s="67">
        <v>9</v>
      </c>
      <c r="P135" s="49"/>
      <c r="Q135" s="49"/>
      <c r="R135" s="67" t="str">
        <f t="shared" si="10"/>
        <v/>
      </c>
      <c r="S135" s="68"/>
      <c r="T135" s="68"/>
      <c r="U135" s="55" t="str">
        <f t="shared" si="19"/>
        <v/>
      </c>
      <c r="V135" s="68"/>
      <c r="W135" s="68"/>
      <c r="X135" s="68"/>
      <c r="Y135" s="69" t="str">
        <f t="shared" si="32"/>
        <v/>
      </c>
      <c r="Z135" s="54" t="str">
        <f t="shared" si="2"/>
        <v/>
      </c>
      <c r="AA135" s="55" t="str">
        <f t="shared" si="3"/>
        <v/>
      </c>
      <c r="AB135" s="54" t="str">
        <f t="shared" si="4"/>
        <v/>
      </c>
      <c r="AC135" s="55" t="str">
        <f t="shared" si="33"/>
        <v/>
      </c>
      <c r="AD135" s="56" t="str">
        <f t="shared" si="5"/>
        <v/>
      </c>
      <c r="AE135" s="68"/>
      <c r="AF135" s="68"/>
      <c r="AG135" s="49"/>
      <c r="AH135" s="79"/>
      <c r="AI135" s="79"/>
      <c r="AJ135" s="72"/>
      <c r="AK135" s="67"/>
      <c r="AL135" s="81"/>
      <c r="AM135" s="81"/>
      <c r="AN135" s="82"/>
      <c r="AO135" s="82"/>
      <c r="AP135" s="82"/>
      <c r="AQ135" s="82"/>
      <c r="AR135" s="82"/>
      <c r="AS135" s="82"/>
      <c r="AT135" s="82"/>
      <c r="AU135" s="82"/>
      <c r="AV135" s="82"/>
      <c r="AW135" s="85"/>
      <c r="AX135" s="38"/>
      <c r="AY135" s="38"/>
      <c r="AZ135" s="38"/>
      <c r="BA135" s="38"/>
      <c r="BB135" s="38"/>
      <c r="BC135" s="38"/>
      <c r="BD135" s="38"/>
      <c r="BE135" s="38"/>
      <c r="BF135" s="38"/>
      <c r="BG135" s="38"/>
      <c r="BH135" s="38"/>
      <c r="BI135" s="38"/>
      <c r="BJ135" s="38"/>
      <c r="BK135" s="38"/>
      <c r="BL135" s="38"/>
      <c r="BM135" s="38"/>
      <c r="BN135" s="38"/>
      <c r="BO135" s="38"/>
      <c r="BP135" s="38"/>
    </row>
    <row r="136" spans="1:68" ht="39" customHeight="1" x14ac:dyDescent="0.25">
      <c r="A136" s="331"/>
      <c r="B136" s="326"/>
      <c r="C136" s="326"/>
      <c r="D136" s="326"/>
      <c r="E136" s="326"/>
      <c r="F136" s="326"/>
      <c r="G136" s="326"/>
      <c r="H136" s="326"/>
      <c r="I136" s="326"/>
      <c r="J136" s="326"/>
      <c r="K136" s="326"/>
      <c r="L136" s="326"/>
      <c r="M136" s="326"/>
      <c r="N136" s="326"/>
      <c r="O136" s="87">
        <v>10</v>
      </c>
      <c r="P136" s="88"/>
      <c r="Q136" s="88"/>
      <c r="R136" s="67" t="str">
        <f t="shared" si="10"/>
        <v/>
      </c>
      <c r="S136" s="68"/>
      <c r="T136" s="68"/>
      <c r="U136" s="55" t="str">
        <f t="shared" si="19"/>
        <v/>
      </c>
      <c r="V136" s="68"/>
      <c r="W136" s="68"/>
      <c r="X136" s="68"/>
      <c r="Y136" s="69" t="str">
        <f t="shared" si="32"/>
        <v/>
      </c>
      <c r="Z136" s="54" t="str">
        <f t="shared" si="2"/>
        <v/>
      </c>
      <c r="AA136" s="55" t="str">
        <f t="shared" si="3"/>
        <v/>
      </c>
      <c r="AB136" s="54" t="str">
        <f t="shared" si="4"/>
        <v/>
      </c>
      <c r="AC136" s="55" t="str">
        <f t="shared" si="33"/>
        <v/>
      </c>
      <c r="AD136" s="56" t="str">
        <f t="shared" si="5"/>
        <v/>
      </c>
      <c r="AE136" s="68"/>
      <c r="AF136" s="89"/>
      <c r="AG136" s="88"/>
      <c r="AH136" s="90"/>
      <c r="AI136" s="90"/>
      <c r="AJ136" s="91"/>
      <c r="AK136" s="87"/>
      <c r="AL136" s="92"/>
      <c r="AM136" s="92"/>
      <c r="AN136" s="93"/>
      <c r="AO136" s="93"/>
      <c r="AP136" s="93"/>
      <c r="AQ136" s="93"/>
      <c r="AR136" s="93"/>
      <c r="AS136" s="93"/>
      <c r="AT136" s="93"/>
      <c r="AU136" s="93"/>
      <c r="AV136" s="93"/>
      <c r="AW136" s="95"/>
      <c r="AX136" s="38"/>
      <c r="AY136" s="38"/>
      <c r="AZ136" s="38"/>
      <c r="BA136" s="38"/>
      <c r="BB136" s="38"/>
      <c r="BC136" s="38"/>
      <c r="BD136" s="38"/>
      <c r="BE136" s="38"/>
      <c r="BF136" s="38"/>
      <c r="BG136" s="38"/>
      <c r="BH136" s="38"/>
      <c r="BI136" s="38"/>
      <c r="BJ136" s="38"/>
      <c r="BK136" s="38"/>
      <c r="BL136" s="38"/>
      <c r="BM136" s="38"/>
      <c r="BN136" s="38"/>
      <c r="BO136" s="38"/>
      <c r="BP136" s="38"/>
    </row>
    <row r="137" spans="1:68" ht="39" customHeight="1" x14ac:dyDescent="0.25">
      <c r="A137" s="329">
        <v>14</v>
      </c>
      <c r="B137" s="334"/>
      <c r="C137" s="332"/>
      <c r="D137" s="332"/>
      <c r="E137" s="332"/>
      <c r="F137" s="332"/>
      <c r="G137" s="333"/>
      <c r="H137" s="324" t="str">
        <f>IF(G137&lt;=0,"",IF(G137&lt;=2,"Muy Baja",IF(G137&lt;=24,"Baja",IF(G137&lt;=500,"Media",IF(G137&lt;=5000,"Alta","Muy Alta")))))</f>
        <v/>
      </c>
      <c r="I137" s="327" t="str">
        <f>IF(H137="","",IF(H137="Muy Baja",0.2,IF(H137="Baja",0.4,IF(H137="Media",0.6,IF(H137="Alta",0.8,IF(H137="Muy Alta",1,))))))</f>
        <v/>
      </c>
      <c r="J137" s="327"/>
      <c r="K137" s="327" t="b">
        <f>IF(J137='Tabla Impacto corrupción '!$B$5,'Tabla Impacto corrupción '!$C$5,IF(J137='Tabla Impacto corrupción '!$B$6,'Tabla Impacto corrupción '!$C$6,IF(J137='Tabla Impacto corrupción '!$B$7,'Tabla Impacto corrupción '!$C$7)))</f>
        <v>0</v>
      </c>
      <c r="L137" s="324" t="b">
        <f>IF(J137='Tabla Impacto corrupción '!$B$5,"Moderado",IF(J137='Tabla Impacto corrupción '!$B$6,"Mayor",IF(J137='Tabla Impacto corrupción '!$B$7,"Catastrófico")))</f>
        <v>0</v>
      </c>
      <c r="M137" s="327">
        <f>IF(L137="","",IF(L137="Leve",0.2,IF(L137="Menor",0.4,IF(L137="Moderado",0.6,IF(L137="Mayor",0.8,IF(L137="Catastrófico",1,))))))</f>
        <v>0</v>
      </c>
      <c r="N137" s="328" t="str">
        <f>IF(OR(AND(H137="Muy Baja",L137="Leve"),AND(H137="Muy Baja",L137="Menor"),AND(H137="Baja",L137="Leve")),"Bajo",IF(OR(AND(H137="Muy baja",L137="Moderado"),AND(H137="Baja",L137="Menor"),AND(H137="Baja",L137="Moderado"),AND(H137="Media",L137="Leve"),AND(H137="Media",L137="Menor"),AND(H137="Media",L137="Moderado"),AND(H137="Alta",L137="Leve"),AND(H137="Alta",L137="Menor")),"Moderado",IF(OR(AND(H137="Muy Baja",L137="Mayor"),AND(H137="Baja",L137="Mayor"),AND(H137="Media",L137="Mayor"),AND(H137="Alta",L137="Moderado"),AND(H137="Alta",L137="Mayor"),AND(H137="Muy Alta",L137="Leve"),AND(H137="Muy Alta",L137="Menor"),AND(H137="Muy Alta",L137="Moderado"),AND(H137="Muy Alta",L137="Mayor")),"Alto",IF(OR(AND(H137="Muy Baja",L137="Catastrófico"),AND(H137="Baja",L137="Catastrófico"),AND(H137="Media",L137="Catastrófico"),AND(H137="Alta",L137="Catastrófico"),AND(H137="Muy Alta",L137="Catastrófico")),"Extremo",""))))</f>
        <v/>
      </c>
      <c r="O137" s="47">
        <v>1</v>
      </c>
      <c r="P137" s="48"/>
      <c r="Q137" s="48"/>
      <c r="R137" s="47" t="str">
        <f t="shared" si="10"/>
        <v/>
      </c>
      <c r="S137" s="50"/>
      <c r="T137" s="50"/>
      <c r="U137" s="51" t="str">
        <f t="shared" si="19"/>
        <v/>
      </c>
      <c r="V137" s="50"/>
      <c r="W137" s="50"/>
      <c r="X137" s="50"/>
      <c r="Y137" s="52" t="str">
        <f>IFERROR(IF(R137="Probabilidad",(I137-(+I137*U137)),IF(R137="Impacto",I137,"")),"")</f>
        <v/>
      </c>
      <c r="Z137" s="53" t="str">
        <f t="shared" si="2"/>
        <v/>
      </c>
      <c r="AA137" s="51" t="str">
        <f t="shared" si="3"/>
        <v/>
      </c>
      <c r="AB137" s="53" t="str">
        <f t="shared" si="4"/>
        <v/>
      </c>
      <c r="AC137" s="51" t="str">
        <f>IFERROR(IF(R137="Impacto",(M137-(+M137*U137)),IF(R137="Probabilidad",M137,"")),"")</f>
        <v/>
      </c>
      <c r="AD137" s="96" t="str">
        <f t="shared" si="5"/>
        <v/>
      </c>
      <c r="AE137" s="50"/>
      <c r="AF137" s="50"/>
      <c r="AG137" s="48"/>
      <c r="AH137" s="58"/>
      <c r="AI137" s="58"/>
      <c r="AJ137" s="59"/>
      <c r="AK137" s="47"/>
      <c r="AL137" s="171"/>
      <c r="AM137" s="171"/>
      <c r="AN137" s="172"/>
      <c r="AO137" s="172"/>
      <c r="AP137" s="172"/>
      <c r="AQ137" s="172"/>
      <c r="AR137" s="172"/>
      <c r="AS137" s="172"/>
      <c r="AT137" s="172"/>
      <c r="AU137" s="172"/>
      <c r="AV137" s="172"/>
      <c r="AW137" s="122"/>
      <c r="AX137" s="38"/>
      <c r="AY137" s="38"/>
      <c r="AZ137" s="38"/>
      <c r="BA137" s="38"/>
      <c r="BB137" s="38"/>
      <c r="BC137" s="38"/>
      <c r="BD137" s="38"/>
      <c r="BE137" s="38"/>
      <c r="BF137" s="38"/>
      <c r="BG137" s="38"/>
      <c r="BH137" s="38"/>
      <c r="BI137" s="38"/>
      <c r="BJ137" s="38"/>
      <c r="BK137" s="38"/>
      <c r="BL137" s="38"/>
      <c r="BM137" s="38"/>
      <c r="BN137" s="38"/>
      <c r="BO137" s="38"/>
      <c r="BP137" s="38"/>
    </row>
    <row r="138" spans="1:68" ht="39" customHeight="1" x14ac:dyDescent="0.25">
      <c r="A138" s="330"/>
      <c r="B138" s="325"/>
      <c r="C138" s="325"/>
      <c r="D138" s="325"/>
      <c r="E138" s="325"/>
      <c r="F138" s="325"/>
      <c r="G138" s="325"/>
      <c r="H138" s="325"/>
      <c r="I138" s="325"/>
      <c r="J138" s="325"/>
      <c r="K138" s="325"/>
      <c r="L138" s="325"/>
      <c r="M138" s="325"/>
      <c r="N138" s="325"/>
      <c r="O138" s="67">
        <v>2</v>
      </c>
      <c r="P138" s="49"/>
      <c r="Q138" s="49"/>
      <c r="R138" s="67" t="str">
        <f t="shared" si="10"/>
        <v/>
      </c>
      <c r="S138" s="68"/>
      <c r="T138" s="68"/>
      <c r="U138" s="55" t="str">
        <f t="shared" si="19"/>
        <v/>
      </c>
      <c r="V138" s="68"/>
      <c r="W138" s="68"/>
      <c r="X138" s="68"/>
      <c r="Y138" s="69" t="str">
        <f>IFERROR(IF(AND(R137="Probabilidad",R138="Probabilidad"),(AA137-(+AA137*U138)),IF(R138="Probabilidad",(I137-(+I137*U138)),IF(R138="Impacto",AA137,""))),"")</f>
        <v/>
      </c>
      <c r="Z138" s="54" t="str">
        <f t="shared" si="2"/>
        <v/>
      </c>
      <c r="AA138" s="55" t="str">
        <f t="shared" si="3"/>
        <v/>
      </c>
      <c r="AB138" s="54" t="str">
        <f t="shared" si="4"/>
        <v/>
      </c>
      <c r="AC138" s="55" t="str">
        <f>IFERROR(IF(AND(R137="Impacto",R138="Impacto"),(AC137-(+AC137*U138)),IF(R138="Impacto",($M$137-(+$M$137*U138)),IF(R138="Probabilidad",AC137,""))),"")</f>
        <v/>
      </c>
      <c r="AD138" s="56" t="str">
        <f t="shared" si="5"/>
        <v/>
      </c>
      <c r="AE138" s="68"/>
      <c r="AF138" s="68"/>
      <c r="AG138" s="49"/>
      <c r="AH138" s="79"/>
      <c r="AI138" s="79"/>
      <c r="AJ138" s="72"/>
      <c r="AK138" s="67"/>
      <c r="AL138" s="81"/>
      <c r="AM138" s="81"/>
      <c r="AN138" s="82"/>
      <c r="AO138" s="82"/>
      <c r="AP138" s="82"/>
      <c r="AQ138" s="82"/>
      <c r="AR138" s="82"/>
      <c r="AS138" s="82"/>
      <c r="AT138" s="82"/>
      <c r="AU138" s="82"/>
      <c r="AV138" s="82"/>
      <c r="AW138" s="85"/>
      <c r="AX138" s="38"/>
      <c r="AY138" s="38"/>
      <c r="AZ138" s="38"/>
      <c r="BA138" s="38"/>
      <c r="BB138" s="38"/>
      <c r="BC138" s="38"/>
      <c r="BD138" s="38"/>
      <c r="BE138" s="38"/>
      <c r="BF138" s="38"/>
      <c r="BG138" s="38"/>
      <c r="BH138" s="38"/>
      <c r="BI138" s="38"/>
      <c r="BJ138" s="38"/>
      <c r="BK138" s="38"/>
      <c r="BL138" s="38"/>
      <c r="BM138" s="38"/>
      <c r="BN138" s="38"/>
      <c r="BO138" s="38"/>
      <c r="BP138" s="38"/>
    </row>
    <row r="139" spans="1:68" ht="39" customHeight="1" x14ac:dyDescent="0.25">
      <c r="A139" s="330"/>
      <c r="B139" s="325"/>
      <c r="C139" s="325"/>
      <c r="D139" s="325"/>
      <c r="E139" s="325"/>
      <c r="F139" s="325"/>
      <c r="G139" s="325"/>
      <c r="H139" s="325"/>
      <c r="I139" s="325"/>
      <c r="J139" s="325"/>
      <c r="K139" s="325"/>
      <c r="L139" s="325"/>
      <c r="M139" s="325"/>
      <c r="N139" s="325"/>
      <c r="O139" s="67">
        <v>3</v>
      </c>
      <c r="P139" s="49"/>
      <c r="Q139" s="49"/>
      <c r="R139" s="67" t="str">
        <f t="shared" si="10"/>
        <v/>
      </c>
      <c r="S139" s="68"/>
      <c r="T139" s="68"/>
      <c r="U139" s="55" t="str">
        <f t="shared" si="19"/>
        <v/>
      </c>
      <c r="V139" s="68"/>
      <c r="W139" s="68"/>
      <c r="X139" s="68"/>
      <c r="Y139" s="69" t="str">
        <f t="shared" ref="Y139:Y146" si="34">IFERROR(IF(AND(R138="Probabilidad",R139="Probabilidad"),(AA138-(+AA138*U139)),IF(AND(R138="Impacto",R139="Probabilidad"),(AA137-(+AA137*U139)),IF(R139="Impacto",AA138,""))),"")</f>
        <v/>
      </c>
      <c r="Z139" s="54" t="str">
        <f t="shared" si="2"/>
        <v/>
      </c>
      <c r="AA139" s="55" t="str">
        <f t="shared" si="3"/>
        <v/>
      </c>
      <c r="AB139" s="54" t="str">
        <f t="shared" si="4"/>
        <v/>
      </c>
      <c r="AC139" s="55" t="str">
        <f t="shared" ref="AC139:AC146" si="35">IFERROR(IF(AND(R138="Impacto",R139="Impacto"),(AC138-(+AC138*U139)),IF(AND(R138="Probabilidad",R139="Impacto"),(AC137-(+AC137*U139)),IF(R139="Probabilidad",AC138,""))),"")</f>
        <v/>
      </c>
      <c r="AD139" s="56" t="str">
        <f t="shared" si="5"/>
        <v/>
      </c>
      <c r="AE139" s="68"/>
      <c r="AF139" s="68"/>
      <c r="AG139" s="49"/>
      <c r="AH139" s="79"/>
      <c r="AI139" s="79"/>
      <c r="AJ139" s="72"/>
      <c r="AK139" s="67"/>
      <c r="AL139" s="81"/>
      <c r="AM139" s="81"/>
      <c r="AN139" s="82"/>
      <c r="AO139" s="82"/>
      <c r="AP139" s="82"/>
      <c r="AQ139" s="82"/>
      <c r="AR139" s="82"/>
      <c r="AS139" s="82"/>
      <c r="AT139" s="82"/>
      <c r="AU139" s="82"/>
      <c r="AV139" s="82"/>
      <c r="AW139" s="85"/>
      <c r="AX139" s="38"/>
      <c r="AY139" s="38"/>
      <c r="AZ139" s="38"/>
      <c r="BA139" s="38"/>
      <c r="BB139" s="38"/>
      <c r="BC139" s="38"/>
      <c r="BD139" s="38"/>
      <c r="BE139" s="38"/>
      <c r="BF139" s="38"/>
      <c r="BG139" s="38"/>
      <c r="BH139" s="38"/>
      <c r="BI139" s="38"/>
      <c r="BJ139" s="38"/>
      <c r="BK139" s="38"/>
      <c r="BL139" s="38"/>
      <c r="BM139" s="38"/>
      <c r="BN139" s="38"/>
      <c r="BO139" s="38"/>
      <c r="BP139" s="38"/>
    </row>
    <row r="140" spans="1:68" ht="39" customHeight="1" x14ac:dyDescent="0.25">
      <c r="A140" s="330"/>
      <c r="B140" s="325"/>
      <c r="C140" s="325"/>
      <c r="D140" s="325"/>
      <c r="E140" s="325"/>
      <c r="F140" s="325"/>
      <c r="G140" s="325"/>
      <c r="H140" s="325"/>
      <c r="I140" s="325"/>
      <c r="J140" s="325"/>
      <c r="K140" s="325"/>
      <c r="L140" s="325"/>
      <c r="M140" s="325"/>
      <c r="N140" s="325"/>
      <c r="O140" s="67">
        <v>4</v>
      </c>
      <c r="P140" s="49"/>
      <c r="Q140" s="49"/>
      <c r="R140" s="67" t="str">
        <f t="shared" si="10"/>
        <v/>
      </c>
      <c r="S140" s="68"/>
      <c r="T140" s="68"/>
      <c r="U140" s="55" t="str">
        <f t="shared" si="19"/>
        <v/>
      </c>
      <c r="V140" s="68"/>
      <c r="W140" s="68"/>
      <c r="X140" s="68"/>
      <c r="Y140" s="69" t="str">
        <f t="shared" si="34"/>
        <v/>
      </c>
      <c r="Z140" s="54" t="str">
        <f t="shared" si="2"/>
        <v/>
      </c>
      <c r="AA140" s="55" t="str">
        <f t="shared" si="3"/>
        <v/>
      </c>
      <c r="AB140" s="54" t="str">
        <f t="shared" si="4"/>
        <v/>
      </c>
      <c r="AC140" s="55" t="str">
        <f t="shared" si="35"/>
        <v/>
      </c>
      <c r="AD140" s="56" t="str">
        <f t="shared" si="5"/>
        <v/>
      </c>
      <c r="AE140" s="68"/>
      <c r="AF140" s="68"/>
      <c r="AG140" s="49"/>
      <c r="AH140" s="79"/>
      <c r="AI140" s="79"/>
      <c r="AJ140" s="72"/>
      <c r="AK140" s="67"/>
      <c r="AL140" s="81"/>
      <c r="AM140" s="81"/>
      <c r="AN140" s="82"/>
      <c r="AO140" s="82"/>
      <c r="AP140" s="82"/>
      <c r="AQ140" s="82"/>
      <c r="AR140" s="82"/>
      <c r="AS140" s="82"/>
      <c r="AT140" s="82"/>
      <c r="AU140" s="82"/>
      <c r="AV140" s="82"/>
      <c r="AW140" s="85"/>
      <c r="AX140" s="38"/>
      <c r="AY140" s="38"/>
      <c r="AZ140" s="38"/>
      <c r="BA140" s="38"/>
      <c r="BB140" s="38"/>
      <c r="BC140" s="38"/>
      <c r="BD140" s="38"/>
      <c r="BE140" s="38"/>
      <c r="BF140" s="38"/>
      <c r="BG140" s="38"/>
      <c r="BH140" s="38"/>
      <c r="BI140" s="38"/>
      <c r="BJ140" s="38"/>
      <c r="BK140" s="38"/>
      <c r="BL140" s="38"/>
      <c r="BM140" s="38"/>
      <c r="BN140" s="38"/>
      <c r="BO140" s="38"/>
      <c r="BP140" s="38"/>
    </row>
    <row r="141" spans="1:68" ht="39" customHeight="1" x14ac:dyDescent="0.25">
      <c r="A141" s="330"/>
      <c r="B141" s="325"/>
      <c r="C141" s="325"/>
      <c r="D141" s="325"/>
      <c r="E141" s="325"/>
      <c r="F141" s="325"/>
      <c r="G141" s="325"/>
      <c r="H141" s="325"/>
      <c r="I141" s="325"/>
      <c r="J141" s="325"/>
      <c r="K141" s="325"/>
      <c r="L141" s="325"/>
      <c r="M141" s="325"/>
      <c r="N141" s="325"/>
      <c r="O141" s="67">
        <v>5</v>
      </c>
      <c r="P141" s="49"/>
      <c r="Q141" s="49"/>
      <c r="R141" s="67" t="str">
        <f t="shared" si="10"/>
        <v/>
      </c>
      <c r="S141" s="68"/>
      <c r="T141" s="68"/>
      <c r="U141" s="55" t="str">
        <f t="shared" si="19"/>
        <v/>
      </c>
      <c r="V141" s="68"/>
      <c r="W141" s="68"/>
      <c r="X141" s="68"/>
      <c r="Y141" s="69" t="str">
        <f t="shared" si="34"/>
        <v/>
      </c>
      <c r="Z141" s="54" t="str">
        <f t="shared" si="2"/>
        <v/>
      </c>
      <c r="AA141" s="55" t="str">
        <f t="shared" si="3"/>
        <v/>
      </c>
      <c r="AB141" s="54" t="str">
        <f t="shared" si="4"/>
        <v/>
      </c>
      <c r="AC141" s="55" t="str">
        <f t="shared" si="35"/>
        <v/>
      </c>
      <c r="AD141" s="56" t="str">
        <f t="shared" si="5"/>
        <v/>
      </c>
      <c r="AE141" s="68"/>
      <c r="AF141" s="68"/>
      <c r="AG141" s="49"/>
      <c r="AH141" s="79"/>
      <c r="AI141" s="79"/>
      <c r="AJ141" s="72"/>
      <c r="AK141" s="67"/>
      <c r="AL141" s="81"/>
      <c r="AM141" s="81"/>
      <c r="AN141" s="82"/>
      <c r="AO141" s="82"/>
      <c r="AP141" s="82"/>
      <c r="AQ141" s="82"/>
      <c r="AR141" s="82"/>
      <c r="AS141" s="82"/>
      <c r="AT141" s="82"/>
      <c r="AU141" s="82"/>
      <c r="AV141" s="82"/>
      <c r="AW141" s="85"/>
      <c r="AX141" s="38"/>
      <c r="AY141" s="38"/>
      <c r="AZ141" s="38"/>
      <c r="BA141" s="38"/>
      <c r="BB141" s="38"/>
      <c r="BC141" s="38"/>
      <c r="BD141" s="38"/>
      <c r="BE141" s="38"/>
      <c r="BF141" s="38"/>
      <c r="BG141" s="38"/>
      <c r="BH141" s="38"/>
      <c r="BI141" s="38"/>
      <c r="BJ141" s="38"/>
      <c r="BK141" s="38"/>
      <c r="BL141" s="38"/>
      <c r="BM141" s="38"/>
      <c r="BN141" s="38"/>
      <c r="BO141" s="38"/>
      <c r="BP141" s="38"/>
    </row>
    <row r="142" spans="1:68" ht="39" customHeight="1" x14ac:dyDescent="0.25">
      <c r="A142" s="330"/>
      <c r="B142" s="325"/>
      <c r="C142" s="325"/>
      <c r="D142" s="325"/>
      <c r="E142" s="325"/>
      <c r="F142" s="325"/>
      <c r="G142" s="325"/>
      <c r="H142" s="325"/>
      <c r="I142" s="325"/>
      <c r="J142" s="325"/>
      <c r="K142" s="325"/>
      <c r="L142" s="325"/>
      <c r="M142" s="325"/>
      <c r="N142" s="325"/>
      <c r="O142" s="67">
        <v>6</v>
      </c>
      <c r="P142" s="49"/>
      <c r="Q142" s="49"/>
      <c r="R142" s="67" t="str">
        <f t="shared" si="10"/>
        <v/>
      </c>
      <c r="S142" s="68"/>
      <c r="T142" s="68"/>
      <c r="U142" s="55" t="str">
        <f t="shared" si="19"/>
        <v/>
      </c>
      <c r="V142" s="68"/>
      <c r="W142" s="68"/>
      <c r="X142" s="68"/>
      <c r="Y142" s="69" t="str">
        <f t="shared" si="34"/>
        <v/>
      </c>
      <c r="Z142" s="54" t="str">
        <f t="shared" si="2"/>
        <v/>
      </c>
      <c r="AA142" s="55" t="str">
        <f t="shared" si="3"/>
        <v/>
      </c>
      <c r="AB142" s="54" t="str">
        <f t="shared" si="4"/>
        <v/>
      </c>
      <c r="AC142" s="55" t="str">
        <f t="shared" si="35"/>
        <v/>
      </c>
      <c r="AD142" s="56" t="str">
        <f t="shared" si="5"/>
        <v/>
      </c>
      <c r="AE142" s="68"/>
      <c r="AF142" s="68"/>
      <c r="AG142" s="49"/>
      <c r="AH142" s="79"/>
      <c r="AI142" s="79"/>
      <c r="AJ142" s="72"/>
      <c r="AK142" s="67"/>
      <c r="AL142" s="81"/>
      <c r="AM142" s="81"/>
      <c r="AN142" s="82"/>
      <c r="AO142" s="82"/>
      <c r="AP142" s="82"/>
      <c r="AQ142" s="82"/>
      <c r="AR142" s="82"/>
      <c r="AS142" s="82"/>
      <c r="AT142" s="82"/>
      <c r="AU142" s="82"/>
      <c r="AV142" s="82"/>
      <c r="AW142" s="85"/>
      <c r="AX142" s="38"/>
      <c r="AY142" s="38"/>
      <c r="AZ142" s="38"/>
      <c r="BA142" s="38"/>
      <c r="BB142" s="38"/>
      <c r="BC142" s="38"/>
      <c r="BD142" s="38"/>
      <c r="BE142" s="38"/>
      <c r="BF142" s="38"/>
      <c r="BG142" s="38"/>
      <c r="BH142" s="38"/>
      <c r="BI142" s="38"/>
      <c r="BJ142" s="38"/>
      <c r="BK142" s="38"/>
      <c r="BL142" s="38"/>
      <c r="BM142" s="38"/>
      <c r="BN142" s="38"/>
      <c r="BO142" s="38"/>
      <c r="BP142" s="38"/>
    </row>
    <row r="143" spans="1:68" ht="39" customHeight="1" x14ac:dyDescent="0.25">
      <c r="A143" s="330"/>
      <c r="B143" s="325"/>
      <c r="C143" s="325"/>
      <c r="D143" s="325"/>
      <c r="E143" s="325"/>
      <c r="F143" s="325"/>
      <c r="G143" s="325"/>
      <c r="H143" s="325"/>
      <c r="I143" s="325"/>
      <c r="J143" s="325"/>
      <c r="K143" s="325"/>
      <c r="L143" s="325"/>
      <c r="M143" s="325"/>
      <c r="N143" s="325"/>
      <c r="O143" s="67">
        <v>7</v>
      </c>
      <c r="P143" s="49"/>
      <c r="Q143" s="49"/>
      <c r="R143" s="67" t="str">
        <f t="shared" si="10"/>
        <v/>
      </c>
      <c r="S143" s="68"/>
      <c r="T143" s="68"/>
      <c r="U143" s="55" t="str">
        <f t="shared" si="19"/>
        <v/>
      </c>
      <c r="V143" s="68"/>
      <c r="W143" s="68"/>
      <c r="X143" s="68"/>
      <c r="Y143" s="69" t="str">
        <f t="shared" si="34"/>
        <v/>
      </c>
      <c r="Z143" s="54" t="str">
        <f t="shared" si="2"/>
        <v/>
      </c>
      <c r="AA143" s="55" t="str">
        <f t="shared" si="3"/>
        <v/>
      </c>
      <c r="AB143" s="54" t="str">
        <f t="shared" si="4"/>
        <v/>
      </c>
      <c r="AC143" s="55" t="str">
        <f t="shared" si="35"/>
        <v/>
      </c>
      <c r="AD143" s="56" t="str">
        <f t="shared" si="5"/>
        <v/>
      </c>
      <c r="AE143" s="68"/>
      <c r="AF143" s="68"/>
      <c r="AG143" s="49"/>
      <c r="AH143" s="79"/>
      <c r="AI143" s="79"/>
      <c r="AJ143" s="72"/>
      <c r="AK143" s="67"/>
      <c r="AL143" s="81"/>
      <c r="AM143" s="81"/>
      <c r="AN143" s="82"/>
      <c r="AO143" s="82"/>
      <c r="AP143" s="82"/>
      <c r="AQ143" s="82"/>
      <c r="AR143" s="82"/>
      <c r="AS143" s="82"/>
      <c r="AT143" s="82"/>
      <c r="AU143" s="82"/>
      <c r="AV143" s="82"/>
      <c r="AW143" s="85"/>
      <c r="AX143" s="38"/>
      <c r="AY143" s="38"/>
      <c r="AZ143" s="38"/>
      <c r="BA143" s="38"/>
      <c r="BB143" s="38"/>
      <c r="BC143" s="38"/>
      <c r="BD143" s="38"/>
      <c r="BE143" s="38"/>
      <c r="BF143" s="38"/>
      <c r="BG143" s="38"/>
      <c r="BH143" s="38"/>
      <c r="BI143" s="38"/>
      <c r="BJ143" s="38"/>
      <c r="BK143" s="38"/>
      <c r="BL143" s="38"/>
      <c r="BM143" s="38"/>
      <c r="BN143" s="38"/>
      <c r="BO143" s="38"/>
      <c r="BP143" s="38"/>
    </row>
    <row r="144" spans="1:68" ht="39" customHeight="1" x14ac:dyDescent="0.25">
      <c r="A144" s="330"/>
      <c r="B144" s="325"/>
      <c r="C144" s="325"/>
      <c r="D144" s="325"/>
      <c r="E144" s="325"/>
      <c r="F144" s="325"/>
      <c r="G144" s="325"/>
      <c r="H144" s="325"/>
      <c r="I144" s="325"/>
      <c r="J144" s="325"/>
      <c r="K144" s="325"/>
      <c r="L144" s="325"/>
      <c r="M144" s="325"/>
      <c r="N144" s="325"/>
      <c r="O144" s="67">
        <v>8</v>
      </c>
      <c r="P144" s="49"/>
      <c r="Q144" s="49"/>
      <c r="R144" s="67" t="str">
        <f t="shared" si="10"/>
        <v/>
      </c>
      <c r="S144" s="68"/>
      <c r="T144" s="68"/>
      <c r="U144" s="55" t="str">
        <f t="shared" si="19"/>
        <v/>
      </c>
      <c r="V144" s="68"/>
      <c r="W144" s="68"/>
      <c r="X144" s="68"/>
      <c r="Y144" s="69" t="str">
        <f t="shared" si="34"/>
        <v/>
      </c>
      <c r="Z144" s="54" t="str">
        <f t="shared" si="2"/>
        <v/>
      </c>
      <c r="AA144" s="55" t="str">
        <f t="shared" si="3"/>
        <v/>
      </c>
      <c r="AB144" s="54" t="str">
        <f t="shared" si="4"/>
        <v/>
      </c>
      <c r="AC144" s="55" t="str">
        <f t="shared" si="35"/>
        <v/>
      </c>
      <c r="AD144" s="56" t="str">
        <f t="shared" si="5"/>
        <v/>
      </c>
      <c r="AE144" s="68"/>
      <c r="AF144" s="68"/>
      <c r="AG144" s="49"/>
      <c r="AH144" s="79"/>
      <c r="AI144" s="79"/>
      <c r="AJ144" s="72"/>
      <c r="AK144" s="67"/>
      <c r="AL144" s="81"/>
      <c r="AM144" s="81"/>
      <c r="AN144" s="82"/>
      <c r="AO144" s="82"/>
      <c r="AP144" s="82"/>
      <c r="AQ144" s="82"/>
      <c r="AR144" s="82"/>
      <c r="AS144" s="82"/>
      <c r="AT144" s="82"/>
      <c r="AU144" s="82"/>
      <c r="AV144" s="82"/>
      <c r="AW144" s="85"/>
      <c r="AX144" s="38"/>
      <c r="AY144" s="38"/>
      <c r="AZ144" s="38"/>
      <c r="BA144" s="38"/>
      <c r="BB144" s="38"/>
      <c r="BC144" s="38"/>
      <c r="BD144" s="38"/>
      <c r="BE144" s="38"/>
      <c r="BF144" s="38"/>
      <c r="BG144" s="38"/>
      <c r="BH144" s="38"/>
      <c r="BI144" s="38"/>
      <c r="BJ144" s="38"/>
      <c r="BK144" s="38"/>
      <c r="BL144" s="38"/>
      <c r="BM144" s="38"/>
      <c r="BN144" s="38"/>
      <c r="BO144" s="38"/>
      <c r="BP144" s="38"/>
    </row>
    <row r="145" spans="1:68" ht="39" customHeight="1" x14ac:dyDescent="0.25">
      <c r="A145" s="330"/>
      <c r="B145" s="325"/>
      <c r="C145" s="325"/>
      <c r="D145" s="325"/>
      <c r="E145" s="325"/>
      <c r="F145" s="325"/>
      <c r="G145" s="325"/>
      <c r="H145" s="325"/>
      <c r="I145" s="325"/>
      <c r="J145" s="325"/>
      <c r="K145" s="325"/>
      <c r="L145" s="325"/>
      <c r="M145" s="325"/>
      <c r="N145" s="325"/>
      <c r="O145" s="67">
        <v>9</v>
      </c>
      <c r="P145" s="49"/>
      <c r="Q145" s="49"/>
      <c r="R145" s="67" t="str">
        <f t="shared" si="10"/>
        <v/>
      </c>
      <c r="S145" s="68"/>
      <c r="T145" s="68"/>
      <c r="U145" s="55" t="str">
        <f t="shared" si="19"/>
        <v/>
      </c>
      <c r="V145" s="68"/>
      <c r="W145" s="68"/>
      <c r="X145" s="68"/>
      <c r="Y145" s="69" t="str">
        <f t="shared" si="34"/>
        <v/>
      </c>
      <c r="Z145" s="54" t="str">
        <f t="shared" si="2"/>
        <v/>
      </c>
      <c r="AA145" s="55" t="str">
        <f t="shared" si="3"/>
        <v/>
      </c>
      <c r="AB145" s="54" t="str">
        <f t="shared" si="4"/>
        <v/>
      </c>
      <c r="AC145" s="55" t="str">
        <f t="shared" si="35"/>
        <v/>
      </c>
      <c r="AD145" s="56" t="str">
        <f t="shared" si="5"/>
        <v/>
      </c>
      <c r="AE145" s="68"/>
      <c r="AF145" s="68"/>
      <c r="AG145" s="49"/>
      <c r="AH145" s="79"/>
      <c r="AI145" s="79"/>
      <c r="AJ145" s="72"/>
      <c r="AK145" s="67"/>
      <c r="AL145" s="81"/>
      <c r="AM145" s="81"/>
      <c r="AN145" s="82"/>
      <c r="AO145" s="82"/>
      <c r="AP145" s="82"/>
      <c r="AQ145" s="82"/>
      <c r="AR145" s="82"/>
      <c r="AS145" s="82"/>
      <c r="AT145" s="82"/>
      <c r="AU145" s="82"/>
      <c r="AV145" s="82"/>
      <c r="AW145" s="85"/>
      <c r="AX145" s="38"/>
      <c r="AY145" s="38"/>
      <c r="AZ145" s="38"/>
      <c r="BA145" s="38"/>
      <c r="BB145" s="38"/>
      <c r="BC145" s="38"/>
      <c r="BD145" s="38"/>
      <c r="BE145" s="38"/>
      <c r="BF145" s="38"/>
      <c r="BG145" s="38"/>
      <c r="BH145" s="38"/>
      <c r="BI145" s="38"/>
      <c r="BJ145" s="38"/>
      <c r="BK145" s="38"/>
      <c r="BL145" s="38"/>
      <c r="BM145" s="38"/>
      <c r="BN145" s="38"/>
      <c r="BO145" s="38"/>
      <c r="BP145" s="38"/>
    </row>
    <row r="146" spans="1:68" ht="39" customHeight="1" x14ac:dyDescent="0.25">
      <c r="A146" s="331"/>
      <c r="B146" s="326"/>
      <c r="C146" s="326"/>
      <c r="D146" s="326"/>
      <c r="E146" s="326"/>
      <c r="F146" s="326"/>
      <c r="G146" s="326"/>
      <c r="H146" s="326"/>
      <c r="I146" s="326"/>
      <c r="J146" s="326"/>
      <c r="K146" s="326"/>
      <c r="L146" s="326"/>
      <c r="M146" s="326"/>
      <c r="N146" s="326"/>
      <c r="O146" s="87">
        <v>10</v>
      </c>
      <c r="P146" s="88"/>
      <c r="Q146" s="88"/>
      <c r="R146" s="67" t="str">
        <f t="shared" si="10"/>
        <v/>
      </c>
      <c r="S146" s="68"/>
      <c r="T146" s="68"/>
      <c r="U146" s="55" t="str">
        <f t="shared" si="19"/>
        <v/>
      </c>
      <c r="V146" s="68"/>
      <c r="W146" s="68"/>
      <c r="X146" s="68"/>
      <c r="Y146" s="69" t="str">
        <f t="shared" si="34"/>
        <v/>
      </c>
      <c r="Z146" s="54" t="str">
        <f t="shared" si="2"/>
        <v/>
      </c>
      <c r="AA146" s="55" t="str">
        <f t="shared" si="3"/>
        <v/>
      </c>
      <c r="AB146" s="54" t="str">
        <f t="shared" si="4"/>
        <v/>
      </c>
      <c r="AC146" s="55" t="str">
        <f t="shared" si="35"/>
        <v/>
      </c>
      <c r="AD146" s="56" t="str">
        <f t="shared" si="5"/>
        <v/>
      </c>
      <c r="AE146" s="68"/>
      <c r="AF146" s="89"/>
      <c r="AG146" s="88"/>
      <c r="AH146" s="90"/>
      <c r="AI146" s="90"/>
      <c r="AJ146" s="91"/>
      <c r="AK146" s="87"/>
      <c r="AL146" s="92"/>
      <c r="AM146" s="92"/>
      <c r="AN146" s="93"/>
      <c r="AO146" s="93"/>
      <c r="AP146" s="93"/>
      <c r="AQ146" s="93"/>
      <c r="AR146" s="93"/>
      <c r="AS146" s="93"/>
      <c r="AT146" s="93"/>
      <c r="AU146" s="93"/>
      <c r="AV146" s="93"/>
      <c r="AW146" s="95"/>
      <c r="AX146" s="38"/>
      <c r="AY146" s="38"/>
      <c r="AZ146" s="38"/>
      <c r="BA146" s="38"/>
      <c r="BB146" s="38"/>
      <c r="BC146" s="38"/>
      <c r="BD146" s="38"/>
      <c r="BE146" s="38"/>
      <c r="BF146" s="38"/>
      <c r="BG146" s="38"/>
      <c r="BH146" s="38"/>
      <c r="BI146" s="38"/>
      <c r="BJ146" s="38"/>
      <c r="BK146" s="38"/>
      <c r="BL146" s="38"/>
      <c r="BM146" s="38"/>
      <c r="BN146" s="38"/>
      <c r="BO146" s="38"/>
      <c r="BP146" s="38"/>
    </row>
    <row r="147" spans="1:68" ht="39" customHeight="1" x14ac:dyDescent="0.25">
      <c r="A147" s="329">
        <v>15</v>
      </c>
      <c r="B147" s="334"/>
      <c r="C147" s="332"/>
      <c r="D147" s="332"/>
      <c r="E147" s="332"/>
      <c r="F147" s="332"/>
      <c r="G147" s="333"/>
      <c r="H147" s="324" t="str">
        <f>IF(G147&lt;=0,"",IF(G147&lt;=2,"Muy Baja",IF(G147&lt;=24,"Baja",IF(G147&lt;=500,"Media",IF(G147&lt;=5000,"Alta","Muy Alta")))))</f>
        <v/>
      </c>
      <c r="I147" s="327" t="str">
        <f>IF(H147="","",IF(H147="Muy Baja",0.2,IF(H147="Baja",0.4,IF(H147="Media",0.6,IF(H147="Alta",0.8,IF(H147="Muy Alta",1,))))))</f>
        <v/>
      </c>
      <c r="J147" s="327"/>
      <c r="K147" s="327" t="b">
        <f>IF(J147='Tabla Impacto corrupción '!$B$5,'Tabla Impacto corrupción '!$C$5,IF(J147='Tabla Impacto corrupción '!$B$6,'Tabla Impacto corrupción '!$C$6,IF(J147='Tabla Impacto corrupción '!$B$7,'Tabla Impacto corrupción '!$C$7)))</f>
        <v>0</v>
      </c>
      <c r="L147" s="324" t="b">
        <f>IF(J147='Tabla Impacto corrupción '!$B$5,"Moderado",IF(J147='Tabla Impacto corrupción '!$B$6,"Mayor",IF(J147='Tabla Impacto corrupción '!$B$7,"Catastrófico")))</f>
        <v>0</v>
      </c>
      <c r="M147" s="327">
        <f>IF(L147="","",IF(L147="Leve",0.2,IF(L147="Menor",0.4,IF(L147="Moderado",0.6,IF(L147="Mayor",0.8,IF(L147="Catastrófico",1,))))))</f>
        <v>0</v>
      </c>
      <c r="N147" s="328" t="str">
        <f>IF(OR(AND(H147="Muy Baja",L147="Leve"),AND(H147="Muy Baja",L147="Menor"),AND(H147="Baja",L147="Leve")),"Bajo",IF(OR(AND(H147="Muy baja",L147="Moderado"),AND(H147="Baja",L147="Menor"),AND(H147="Baja",L147="Moderado"),AND(H147="Media",L147="Leve"),AND(H147="Media",L147="Menor"),AND(H147="Media",L147="Moderado"),AND(H147="Alta",L147="Leve"),AND(H147="Alta",L147="Menor")),"Moderado",IF(OR(AND(H147="Muy Baja",L147="Mayor"),AND(H147="Baja",L147="Mayor"),AND(H147="Media",L147="Mayor"),AND(H147="Alta",L147="Moderado"),AND(H147="Alta",L147="Mayor"),AND(H147="Muy Alta",L147="Leve"),AND(H147="Muy Alta",L147="Menor"),AND(H147="Muy Alta",L147="Moderado"),AND(H147="Muy Alta",L147="Mayor")),"Alto",IF(OR(AND(H147="Muy Baja",L147="Catastrófico"),AND(H147="Baja",L147="Catastrófico"),AND(H147="Media",L147="Catastrófico"),AND(H147="Alta",L147="Catastrófico"),AND(H147="Muy Alta",L147="Catastrófico")),"Extremo",""))))</f>
        <v/>
      </c>
      <c r="O147" s="47">
        <v>1</v>
      </c>
      <c r="P147" s="48"/>
      <c r="Q147" s="48"/>
      <c r="R147" s="47" t="str">
        <f t="shared" si="10"/>
        <v/>
      </c>
      <c r="S147" s="50"/>
      <c r="T147" s="50"/>
      <c r="U147" s="51" t="str">
        <f t="shared" si="19"/>
        <v/>
      </c>
      <c r="V147" s="50"/>
      <c r="W147" s="50"/>
      <c r="X147" s="50"/>
      <c r="Y147" s="52" t="str">
        <f>IFERROR(IF(R147="Probabilidad",(I147-(+I147*U147)),IF(R147="Impacto",I147,"")),"")</f>
        <v/>
      </c>
      <c r="Z147" s="53" t="str">
        <f t="shared" si="2"/>
        <v/>
      </c>
      <c r="AA147" s="51" t="str">
        <f t="shared" si="3"/>
        <v/>
      </c>
      <c r="AB147" s="53" t="str">
        <f t="shared" si="4"/>
        <v/>
      </c>
      <c r="AC147" s="51" t="str">
        <f>IFERROR(IF(R147="Impacto",(M147-(+M147*U147)),IF(R147="Probabilidad",M147,"")),"")</f>
        <v/>
      </c>
      <c r="AD147" s="96" t="str">
        <f t="shared" si="5"/>
        <v/>
      </c>
      <c r="AE147" s="50"/>
      <c r="AF147" s="50"/>
      <c r="AG147" s="48"/>
      <c r="AH147" s="58"/>
      <c r="AI147" s="58"/>
      <c r="AJ147" s="59"/>
      <c r="AK147" s="47"/>
      <c r="AL147" s="171"/>
      <c r="AM147" s="171"/>
      <c r="AN147" s="172"/>
      <c r="AO147" s="172"/>
      <c r="AP147" s="172"/>
      <c r="AQ147" s="172"/>
      <c r="AR147" s="172"/>
      <c r="AS147" s="172"/>
      <c r="AT147" s="172"/>
      <c r="AU147" s="172"/>
      <c r="AV147" s="172"/>
      <c r="AW147" s="122"/>
      <c r="AX147" s="38"/>
      <c r="AY147" s="38"/>
      <c r="AZ147" s="38"/>
      <c r="BA147" s="38"/>
      <c r="BB147" s="38"/>
      <c r="BC147" s="38"/>
      <c r="BD147" s="38"/>
      <c r="BE147" s="38"/>
      <c r="BF147" s="38"/>
      <c r="BG147" s="38"/>
      <c r="BH147" s="38"/>
      <c r="BI147" s="38"/>
      <c r="BJ147" s="38"/>
      <c r="BK147" s="38"/>
      <c r="BL147" s="38"/>
      <c r="BM147" s="38"/>
      <c r="BN147" s="38"/>
      <c r="BO147" s="38"/>
      <c r="BP147" s="38"/>
    </row>
    <row r="148" spans="1:68" ht="39" customHeight="1" x14ac:dyDescent="0.25">
      <c r="A148" s="330"/>
      <c r="B148" s="325"/>
      <c r="C148" s="325"/>
      <c r="D148" s="325"/>
      <c r="E148" s="325"/>
      <c r="F148" s="325"/>
      <c r="G148" s="325"/>
      <c r="H148" s="325"/>
      <c r="I148" s="325"/>
      <c r="J148" s="325"/>
      <c r="K148" s="325"/>
      <c r="L148" s="325"/>
      <c r="M148" s="325"/>
      <c r="N148" s="325"/>
      <c r="O148" s="67">
        <v>2</v>
      </c>
      <c r="P148" s="49"/>
      <c r="Q148" s="49"/>
      <c r="R148" s="67" t="str">
        <f t="shared" si="10"/>
        <v/>
      </c>
      <c r="S148" s="68"/>
      <c r="T148" s="68"/>
      <c r="U148" s="55" t="str">
        <f t="shared" si="19"/>
        <v/>
      </c>
      <c r="V148" s="68"/>
      <c r="W148" s="68"/>
      <c r="X148" s="68"/>
      <c r="Y148" s="69" t="str">
        <f>IFERROR(IF(AND(R147="Probabilidad",R148="Probabilidad"),(AA147-(+AA147*U148)),IF(R148="Probabilidad",(I147-(+I147*U148)),IF(R148="Impacto",AA147,""))),"")</f>
        <v/>
      </c>
      <c r="Z148" s="54" t="str">
        <f t="shared" si="2"/>
        <v/>
      </c>
      <c r="AA148" s="55" t="str">
        <f t="shared" si="3"/>
        <v/>
      </c>
      <c r="AB148" s="54" t="str">
        <f t="shared" si="4"/>
        <v/>
      </c>
      <c r="AC148" s="55" t="str">
        <f>IFERROR(IF(AND(R147="Impacto",R148="Impacto"),(AC147-(+AC147*U148)),IF(R148="Impacto",($M$147-(+$M$147*U148)),IF(R148="Probabilidad",AC147,""))),"")</f>
        <v/>
      </c>
      <c r="AD148" s="56" t="str">
        <f t="shared" si="5"/>
        <v/>
      </c>
      <c r="AE148" s="68"/>
      <c r="AF148" s="68"/>
      <c r="AG148" s="49"/>
      <c r="AH148" s="79"/>
      <c r="AI148" s="79"/>
      <c r="AJ148" s="72"/>
      <c r="AK148" s="67"/>
      <c r="AL148" s="81"/>
      <c r="AM148" s="81"/>
      <c r="AN148" s="82"/>
      <c r="AO148" s="82"/>
      <c r="AP148" s="82"/>
      <c r="AQ148" s="82"/>
      <c r="AR148" s="82"/>
      <c r="AS148" s="82"/>
      <c r="AT148" s="82"/>
      <c r="AU148" s="82"/>
      <c r="AV148" s="82"/>
      <c r="AW148" s="85"/>
      <c r="AX148" s="38"/>
      <c r="AY148" s="38"/>
      <c r="AZ148" s="38"/>
      <c r="BA148" s="38"/>
      <c r="BB148" s="38"/>
      <c r="BC148" s="38"/>
      <c r="BD148" s="38"/>
      <c r="BE148" s="38"/>
      <c r="BF148" s="38"/>
      <c r="BG148" s="38"/>
      <c r="BH148" s="38"/>
      <c r="BI148" s="38"/>
      <c r="BJ148" s="38"/>
      <c r="BK148" s="38"/>
      <c r="BL148" s="38"/>
      <c r="BM148" s="38"/>
      <c r="BN148" s="38"/>
      <c r="BO148" s="38"/>
      <c r="BP148" s="38"/>
    </row>
    <row r="149" spans="1:68" ht="39" customHeight="1" x14ac:dyDescent="0.25">
      <c r="A149" s="330"/>
      <c r="B149" s="325"/>
      <c r="C149" s="325"/>
      <c r="D149" s="325"/>
      <c r="E149" s="325"/>
      <c r="F149" s="325"/>
      <c r="G149" s="325"/>
      <c r="H149" s="325"/>
      <c r="I149" s="325"/>
      <c r="J149" s="325"/>
      <c r="K149" s="325"/>
      <c r="L149" s="325"/>
      <c r="M149" s="325"/>
      <c r="N149" s="325"/>
      <c r="O149" s="67">
        <v>3</v>
      </c>
      <c r="P149" s="49"/>
      <c r="Q149" s="49"/>
      <c r="R149" s="67" t="str">
        <f t="shared" si="10"/>
        <v/>
      </c>
      <c r="S149" s="68"/>
      <c r="T149" s="68"/>
      <c r="U149" s="55" t="str">
        <f t="shared" si="19"/>
        <v/>
      </c>
      <c r="V149" s="68"/>
      <c r="W149" s="68"/>
      <c r="X149" s="68"/>
      <c r="Y149" s="69" t="str">
        <f t="shared" ref="Y149:Y156" si="36">IFERROR(IF(AND(R148="Probabilidad",R149="Probabilidad"),(AA148-(+AA148*U149)),IF(AND(R148="Impacto",R149="Probabilidad"),(AA147-(+AA147*U149)),IF(R149="Impacto",AA148,""))),"")</f>
        <v/>
      </c>
      <c r="Z149" s="54" t="str">
        <f t="shared" si="2"/>
        <v/>
      </c>
      <c r="AA149" s="55" t="str">
        <f t="shared" si="3"/>
        <v/>
      </c>
      <c r="AB149" s="54" t="str">
        <f t="shared" si="4"/>
        <v/>
      </c>
      <c r="AC149" s="55" t="str">
        <f t="shared" ref="AC149:AC156" si="37">IFERROR(IF(AND(R148="Impacto",R149="Impacto"),(AC148-(+AC148*U149)),IF(AND(R148="Probabilidad",R149="Impacto"),(AC147-(+AC147*U149)),IF(R149="Probabilidad",AC148,""))),"")</f>
        <v/>
      </c>
      <c r="AD149" s="56" t="str">
        <f t="shared" si="5"/>
        <v/>
      </c>
      <c r="AE149" s="68"/>
      <c r="AF149" s="68"/>
      <c r="AG149" s="49"/>
      <c r="AH149" s="79"/>
      <c r="AI149" s="79"/>
      <c r="AJ149" s="72"/>
      <c r="AK149" s="67"/>
      <c r="AL149" s="81"/>
      <c r="AM149" s="81"/>
      <c r="AN149" s="82"/>
      <c r="AO149" s="82"/>
      <c r="AP149" s="82"/>
      <c r="AQ149" s="82"/>
      <c r="AR149" s="82"/>
      <c r="AS149" s="82"/>
      <c r="AT149" s="82"/>
      <c r="AU149" s="82"/>
      <c r="AV149" s="82"/>
      <c r="AW149" s="85"/>
      <c r="AX149" s="38"/>
      <c r="AY149" s="38"/>
      <c r="AZ149" s="38"/>
      <c r="BA149" s="38"/>
      <c r="BB149" s="38"/>
      <c r="BC149" s="38"/>
      <c r="BD149" s="38"/>
      <c r="BE149" s="38"/>
      <c r="BF149" s="38"/>
      <c r="BG149" s="38"/>
      <c r="BH149" s="38"/>
      <c r="BI149" s="38"/>
      <c r="BJ149" s="38"/>
      <c r="BK149" s="38"/>
      <c r="BL149" s="38"/>
      <c r="BM149" s="38"/>
      <c r="BN149" s="38"/>
      <c r="BO149" s="38"/>
      <c r="BP149" s="38"/>
    </row>
    <row r="150" spans="1:68" ht="39" customHeight="1" x14ac:dyDescent="0.25">
      <c r="A150" s="330"/>
      <c r="B150" s="325"/>
      <c r="C150" s="325"/>
      <c r="D150" s="325"/>
      <c r="E150" s="325"/>
      <c r="F150" s="325"/>
      <c r="G150" s="325"/>
      <c r="H150" s="325"/>
      <c r="I150" s="325"/>
      <c r="J150" s="325"/>
      <c r="K150" s="325"/>
      <c r="L150" s="325"/>
      <c r="M150" s="325"/>
      <c r="N150" s="325"/>
      <c r="O150" s="67">
        <v>4</v>
      </c>
      <c r="P150" s="49"/>
      <c r="Q150" s="49"/>
      <c r="R150" s="67" t="str">
        <f t="shared" si="10"/>
        <v/>
      </c>
      <c r="S150" s="68"/>
      <c r="T150" s="68"/>
      <c r="U150" s="55" t="str">
        <f t="shared" si="19"/>
        <v/>
      </c>
      <c r="V150" s="68"/>
      <c r="W150" s="68"/>
      <c r="X150" s="68"/>
      <c r="Y150" s="69" t="str">
        <f t="shared" si="36"/>
        <v/>
      </c>
      <c r="Z150" s="54" t="str">
        <f t="shared" si="2"/>
        <v/>
      </c>
      <c r="AA150" s="55" t="str">
        <f t="shared" si="3"/>
        <v/>
      </c>
      <c r="AB150" s="54" t="str">
        <f t="shared" si="4"/>
        <v/>
      </c>
      <c r="AC150" s="55" t="str">
        <f t="shared" si="37"/>
        <v/>
      </c>
      <c r="AD150" s="56" t="str">
        <f t="shared" si="5"/>
        <v/>
      </c>
      <c r="AE150" s="68"/>
      <c r="AF150" s="68"/>
      <c r="AG150" s="49"/>
      <c r="AH150" s="79"/>
      <c r="AI150" s="79"/>
      <c r="AJ150" s="72"/>
      <c r="AK150" s="67"/>
      <c r="AL150" s="81"/>
      <c r="AM150" s="81"/>
      <c r="AN150" s="82"/>
      <c r="AO150" s="82"/>
      <c r="AP150" s="82"/>
      <c r="AQ150" s="82"/>
      <c r="AR150" s="82"/>
      <c r="AS150" s="82"/>
      <c r="AT150" s="82"/>
      <c r="AU150" s="82"/>
      <c r="AV150" s="82"/>
      <c r="AW150" s="85"/>
      <c r="AX150" s="38"/>
      <c r="AY150" s="38"/>
      <c r="AZ150" s="38"/>
      <c r="BA150" s="38"/>
      <c r="BB150" s="38"/>
      <c r="BC150" s="38"/>
      <c r="BD150" s="38"/>
      <c r="BE150" s="38"/>
      <c r="BF150" s="38"/>
      <c r="BG150" s="38"/>
      <c r="BH150" s="38"/>
      <c r="BI150" s="38"/>
      <c r="BJ150" s="38"/>
      <c r="BK150" s="38"/>
      <c r="BL150" s="38"/>
      <c r="BM150" s="38"/>
      <c r="BN150" s="38"/>
      <c r="BO150" s="38"/>
      <c r="BP150" s="38"/>
    </row>
    <row r="151" spans="1:68" ht="39" customHeight="1" x14ac:dyDescent="0.25">
      <c r="A151" s="330"/>
      <c r="B151" s="325"/>
      <c r="C151" s="325"/>
      <c r="D151" s="325"/>
      <c r="E151" s="325"/>
      <c r="F151" s="325"/>
      <c r="G151" s="325"/>
      <c r="H151" s="325"/>
      <c r="I151" s="325"/>
      <c r="J151" s="325"/>
      <c r="K151" s="325"/>
      <c r="L151" s="325"/>
      <c r="M151" s="325"/>
      <c r="N151" s="325"/>
      <c r="O151" s="67">
        <v>5</v>
      </c>
      <c r="P151" s="49"/>
      <c r="Q151" s="49"/>
      <c r="R151" s="67" t="str">
        <f t="shared" si="10"/>
        <v/>
      </c>
      <c r="S151" s="68"/>
      <c r="T151" s="68"/>
      <c r="U151" s="55" t="str">
        <f t="shared" si="19"/>
        <v/>
      </c>
      <c r="V151" s="68"/>
      <c r="W151" s="68"/>
      <c r="X151" s="68"/>
      <c r="Y151" s="69" t="str">
        <f t="shared" si="36"/>
        <v/>
      </c>
      <c r="Z151" s="54" t="str">
        <f t="shared" si="2"/>
        <v/>
      </c>
      <c r="AA151" s="55" t="str">
        <f t="shared" si="3"/>
        <v/>
      </c>
      <c r="AB151" s="54" t="str">
        <f t="shared" si="4"/>
        <v/>
      </c>
      <c r="AC151" s="55" t="str">
        <f t="shared" si="37"/>
        <v/>
      </c>
      <c r="AD151" s="56" t="str">
        <f t="shared" si="5"/>
        <v/>
      </c>
      <c r="AE151" s="68"/>
      <c r="AF151" s="68"/>
      <c r="AG151" s="49"/>
      <c r="AH151" s="79"/>
      <c r="AI151" s="79"/>
      <c r="AJ151" s="72"/>
      <c r="AK151" s="67"/>
      <c r="AL151" s="81"/>
      <c r="AM151" s="81"/>
      <c r="AN151" s="82"/>
      <c r="AO151" s="82"/>
      <c r="AP151" s="82"/>
      <c r="AQ151" s="82"/>
      <c r="AR151" s="82"/>
      <c r="AS151" s="82"/>
      <c r="AT151" s="82"/>
      <c r="AU151" s="82"/>
      <c r="AV151" s="82"/>
      <c r="AW151" s="85"/>
      <c r="AX151" s="38"/>
      <c r="AY151" s="38"/>
      <c r="AZ151" s="38"/>
      <c r="BA151" s="38"/>
      <c r="BB151" s="38"/>
      <c r="BC151" s="38"/>
      <c r="BD151" s="38"/>
      <c r="BE151" s="38"/>
      <c r="BF151" s="38"/>
      <c r="BG151" s="38"/>
      <c r="BH151" s="38"/>
      <c r="BI151" s="38"/>
      <c r="BJ151" s="38"/>
      <c r="BK151" s="38"/>
      <c r="BL151" s="38"/>
      <c r="BM151" s="38"/>
      <c r="BN151" s="38"/>
      <c r="BO151" s="38"/>
      <c r="BP151" s="38"/>
    </row>
    <row r="152" spans="1:68" ht="39" customHeight="1" x14ac:dyDescent="0.25">
      <c r="A152" s="330"/>
      <c r="B152" s="325"/>
      <c r="C152" s="325"/>
      <c r="D152" s="325"/>
      <c r="E152" s="325"/>
      <c r="F152" s="325"/>
      <c r="G152" s="325"/>
      <c r="H152" s="325"/>
      <c r="I152" s="325"/>
      <c r="J152" s="325"/>
      <c r="K152" s="325"/>
      <c r="L152" s="325"/>
      <c r="M152" s="325"/>
      <c r="N152" s="325"/>
      <c r="O152" s="67">
        <v>6</v>
      </c>
      <c r="P152" s="49"/>
      <c r="Q152" s="49"/>
      <c r="R152" s="67" t="str">
        <f t="shared" si="10"/>
        <v/>
      </c>
      <c r="S152" s="68"/>
      <c r="T152" s="68"/>
      <c r="U152" s="55" t="str">
        <f t="shared" si="19"/>
        <v/>
      </c>
      <c r="V152" s="68"/>
      <c r="W152" s="68"/>
      <c r="X152" s="68"/>
      <c r="Y152" s="69" t="str">
        <f t="shared" si="36"/>
        <v/>
      </c>
      <c r="Z152" s="54" t="str">
        <f t="shared" si="2"/>
        <v/>
      </c>
      <c r="AA152" s="55" t="str">
        <f t="shared" si="3"/>
        <v/>
      </c>
      <c r="AB152" s="54" t="str">
        <f t="shared" si="4"/>
        <v/>
      </c>
      <c r="AC152" s="55" t="str">
        <f t="shared" si="37"/>
        <v/>
      </c>
      <c r="AD152" s="56" t="str">
        <f t="shared" si="5"/>
        <v/>
      </c>
      <c r="AE152" s="68"/>
      <c r="AF152" s="68"/>
      <c r="AG152" s="49"/>
      <c r="AH152" s="79"/>
      <c r="AI152" s="79"/>
      <c r="AJ152" s="72"/>
      <c r="AK152" s="67"/>
      <c r="AL152" s="81"/>
      <c r="AM152" s="81"/>
      <c r="AN152" s="82"/>
      <c r="AO152" s="82"/>
      <c r="AP152" s="82"/>
      <c r="AQ152" s="82"/>
      <c r="AR152" s="82"/>
      <c r="AS152" s="82"/>
      <c r="AT152" s="82"/>
      <c r="AU152" s="82"/>
      <c r="AV152" s="82"/>
      <c r="AW152" s="85"/>
      <c r="AX152" s="38"/>
      <c r="AY152" s="38"/>
      <c r="AZ152" s="38"/>
      <c r="BA152" s="38"/>
      <c r="BB152" s="38"/>
      <c r="BC152" s="38"/>
      <c r="BD152" s="38"/>
      <c r="BE152" s="38"/>
      <c r="BF152" s="38"/>
      <c r="BG152" s="38"/>
      <c r="BH152" s="38"/>
      <c r="BI152" s="38"/>
      <c r="BJ152" s="38"/>
      <c r="BK152" s="38"/>
      <c r="BL152" s="38"/>
      <c r="BM152" s="38"/>
      <c r="BN152" s="38"/>
      <c r="BO152" s="38"/>
      <c r="BP152" s="38"/>
    </row>
    <row r="153" spans="1:68" ht="39" customHeight="1" x14ac:dyDescent="0.25">
      <c r="A153" s="330"/>
      <c r="B153" s="325"/>
      <c r="C153" s="325"/>
      <c r="D153" s="325"/>
      <c r="E153" s="325"/>
      <c r="F153" s="325"/>
      <c r="G153" s="325"/>
      <c r="H153" s="325"/>
      <c r="I153" s="325"/>
      <c r="J153" s="325"/>
      <c r="K153" s="325"/>
      <c r="L153" s="325"/>
      <c r="M153" s="325"/>
      <c r="N153" s="325"/>
      <c r="O153" s="67">
        <v>7</v>
      </c>
      <c r="P153" s="49"/>
      <c r="Q153" s="49"/>
      <c r="R153" s="67" t="str">
        <f t="shared" si="10"/>
        <v/>
      </c>
      <c r="S153" s="68"/>
      <c r="T153" s="68"/>
      <c r="U153" s="55" t="str">
        <f t="shared" si="19"/>
        <v/>
      </c>
      <c r="V153" s="68"/>
      <c r="W153" s="68"/>
      <c r="X153" s="68"/>
      <c r="Y153" s="69" t="str">
        <f t="shared" si="36"/>
        <v/>
      </c>
      <c r="Z153" s="54" t="str">
        <f t="shared" si="2"/>
        <v/>
      </c>
      <c r="AA153" s="55" t="str">
        <f t="shared" si="3"/>
        <v/>
      </c>
      <c r="AB153" s="54" t="str">
        <f t="shared" si="4"/>
        <v/>
      </c>
      <c r="AC153" s="55" t="str">
        <f t="shared" si="37"/>
        <v/>
      </c>
      <c r="AD153" s="56" t="str">
        <f t="shared" si="5"/>
        <v/>
      </c>
      <c r="AE153" s="68"/>
      <c r="AF153" s="68"/>
      <c r="AG153" s="49"/>
      <c r="AH153" s="79"/>
      <c r="AI153" s="79"/>
      <c r="AJ153" s="72"/>
      <c r="AK153" s="67"/>
      <c r="AL153" s="81"/>
      <c r="AM153" s="81"/>
      <c r="AN153" s="82"/>
      <c r="AO153" s="82"/>
      <c r="AP153" s="82"/>
      <c r="AQ153" s="82"/>
      <c r="AR153" s="82"/>
      <c r="AS153" s="82"/>
      <c r="AT153" s="82"/>
      <c r="AU153" s="82"/>
      <c r="AV153" s="82"/>
      <c r="AW153" s="85"/>
      <c r="AX153" s="38"/>
      <c r="AY153" s="38"/>
      <c r="AZ153" s="38"/>
      <c r="BA153" s="38"/>
      <c r="BB153" s="38"/>
      <c r="BC153" s="38"/>
      <c r="BD153" s="38"/>
      <c r="BE153" s="38"/>
      <c r="BF153" s="38"/>
      <c r="BG153" s="38"/>
      <c r="BH153" s="38"/>
      <c r="BI153" s="38"/>
      <c r="BJ153" s="38"/>
      <c r="BK153" s="38"/>
      <c r="BL153" s="38"/>
      <c r="BM153" s="38"/>
      <c r="BN153" s="38"/>
      <c r="BO153" s="38"/>
      <c r="BP153" s="38"/>
    </row>
    <row r="154" spans="1:68" ht="39" customHeight="1" x14ac:dyDescent="0.25">
      <c r="A154" s="330"/>
      <c r="B154" s="325"/>
      <c r="C154" s="325"/>
      <c r="D154" s="325"/>
      <c r="E154" s="325"/>
      <c r="F154" s="325"/>
      <c r="G154" s="325"/>
      <c r="H154" s="325"/>
      <c r="I154" s="325"/>
      <c r="J154" s="325"/>
      <c r="K154" s="325"/>
      <c r="L154" s="325"/>
      <c r="M154" s="325"/>
      <c r="N154" s="325"/>
      <c r="O154" s="67">
        <v>8</v>
      </c>
      <c r="P154" s="49"/>
      <c r="Q154" s="49"/>
      <c r="R154" s="67" t="str">
        <f t="shared" si="10"/>
        <v/>
      </c>
      <c r="S154" s="68"/>
      <c r="T154" s="68"/>
      <c r="U154" s="55" t="str">
        <f t="shared" si="19"/>
        <v/>
      </c>
      <c r="V154" s="68"/>
      <c r="W154" s="68"/>
      <c r="X154" s="68"/>
      <c r="Y154" s="69" t="str">
        <f t="shared" si="36"/>
        <v/>
      </c>
      <c r="Z154" s="54" t="str">
        <f t="shared" si="2"/>
        <v/>
      </c>
      <c r="AA154" s="55" t="str">
        <f t="shared" si="3"/>
        <v/>
      </c>
      <c r="AB154" s="54" t="str">
        <f t="shared" si="4"/>
        <v/>
      </c>
      <c r="AC154" s="55" t="str">
        <f t="shared" si="37"/>
        <v/>
      </c>
      <c r="AD154" s="56" t="str">
        <f t="shared" si="5"/>
        <v/>
      </c>
      <c r="AE154" s="68"/>
      <c r="AF154" s="68"/>
      <c r="AG154" s="49"/>
      <c r="AH154" s="79"/>
      <c r="AI154" s="79"/>
      <c r="AJ154" s="72"/>
      <c r="AK154" s="67"/>
      <c r="AL154" s="81"/>
      <c r="AM154" s="81"/>
      <c r="AN154" s="82"/>
      <c r="AO154" s="82"/>
      <c r="AP154" s="82"/>
      <c r="AQ154" s="82"/>
      <c r="AR154" s="82"/>
      <c r="AS154" s="82"/>
      <c r="AT154" s="82"/>
      <c r="AU154" s="82"/>
      <c r="AV154" s="82"/>
      <c r="AW154" s="85"/>
      <c r="AX154" s="38"/>
      <c r="AY154" s="38"/>
      <c r="AZ154" s="38"/>
      <c r="BA154" s="38"/>
      <c r="BB154" s="38"/>
      <c r="BC154" s="38"/>
      <c r="BD154" s="38"/>
      <c r="BE154" s="38"/>
      <c r="BF154" s="38"/>
      <c r="BG154" s="38"/>
      <c r="BH154" s="38"/>
      <c r="BI154" s="38"/>
      <c r="BJ154" s="38"/>
      <c r="BK154" s="38"/>
      <c r="BL154" s="38"/>
      <c r="BM154" s="38"/>
      <c r="BN154" s="38"/>
      <c r="BO154" s="38"/>
      <c r="BP154" s="38"/>
    </row>
    <row r="155" spans="1:68" ht="39" customHeight="1" x14ac:dyDescent="0.25">
      <c r="A155" s="330"/>
      <c r="B155" s="325"/>
      <c r="C155" s="325"/>
      <c r="D155" s="325"/>
      <c r="E155" s="325"/>
      <c r="F155" s="325"/>
      <c r="G155" s="325"/>
      <c r="H155" s="325"/>
      <c r="I155" s="325"/>
      <c r="J155" s="325"/>
      <c r="K155" s="325"/>
      <c r="L155" s="325"/>
      <c r="M155" s="325"/>
      <c r="N155" s="325"/>
      <c r="O155" s="67">
        <v>9</v>
      </c>
      <c r="P155" s="49"/>
      <c r="Q155" s="49"/>
      <c r="R155" s="117" t="str">
        <f t="shared" si="10"/>
        <v/>
      </c>
      <c r="S155" s="173"/>
      <c r="T155" s="173"/>
      <c r="U155" s="174" t="str">
        <f t="shared" si="19"/>
        <v/>
      </c>
      <c r="V155" s="173"/>
      <c r="W155" s="173"/>
      <c r="X155" s="173"/>
      <c r="Y155" s="175" t="str">
        <f t="shared" si="36"/>
        <v/>
      </c>
      <c r="Z155" s="176" t="str">
        <f t="shared" si="2"/>
        <v/>
      </c>
      <c r="AA155" s="174" t="str">
        <f t="shared" si="3"/>
        <v/>
      </c>
      <c r="AB155" s="176" t="str">
        <f t="shared" si="4"/>
        <v/>
      </c>
      <c r="AC155" s="174" t="str">
        <f t="shared" si="37"/>
        <v/>
      </c>
      <c r="AD155" s="177" t="str">
        <f t="shared" si="5"/>
        <v/>
      </c>
      <c r="AE155" s="173"/>
      <c r="AF155" s="173"/>
      <c r="AG155" s="49"/>
      <c r="AH155" s="79"/>
      <c r="AI155" s="79"/>
      <c r="AJ155" s="72"/>
      <c r="AK155" s="67"/>
      <c r="AL155" s="81"/>
      <c r="AM155" s="81"/>
      <c r="AN155" s="82"/>
      <c r="AO155" s="82"/>
      <c r="AP155" s="82"/>
      <c r="AQ155" s="82"/>
      <c r="AR155" s="82"/>
      <c r="AS155" s="82"/>
      <c r="AT155" s="82"/>
      <c r="AU155" s="82"/>
      <c r="AV155" s="82"/>
      <c r="AW155" s="85"/>
      <c r="AX155" s="38"/>
      <c r="AY155" s="38"/>
      <c r="AZ155" s="38"/>
      <c r="BA155" s="38"/>
      <c r="BB155" s="38"/>
      <c r="BC155" s="38"/>
      <c r="BD155" s="38"/>
      <c r="BE155" s="38"/>
      <c r="BF155" s="38"/>
      <c r="BG155" s="38"/>
      <c r="BH155" s="38"/>
      <c r="BI155" s="38"/>
      <c r="BJ155" s="38"/>
      <c r="BK155" s="38"/>
      <c r="BL155" s="38"/>
      <c r="BM155" s="38"/>
      <c r="BN155" s="38"/>
      <c r="BO155" s="38"/>
      <c r="BP155" s="38"/>
    </row>
    <row r="156" spans="1:68" ht="39" customHeight="1" x14ac:dyDescent="0.25">
      <c r="A156" s="331"/>
      <c r="B156" s="326"/>
      <c r="C156" s="326"/>
      <c r="D156" s="326"/>
      <c r="E156" s="326"/>
      <c r="F156" s="326"/>
      <c r="G156" s="326"/>
      <c r="H156" s="326"/>
      <c r="I156" s="326"/>
      <c r="J156" s="326"/>
      <c r="K156" s="326"/>
      <c r="L156" s="326"/>
      <c r="M156" s="326"/>
      <c r="N156" s="326"/>
      <c r="O156" s="87">
        <v>10</v>
      </c>
      <c r="P156" s="88"/>
      <c r="Q156" s="88"/>
      <c r="R156" s="118" t="str">
        <f t="shared" si="10"/>
        <v/>
      </c>
      <c r="S156" s="178"/>
      <c r="T156" s="178"/>
      <c r="U156" s="179" t="str">
        <f t="shared" si="19"/>
        <v/>
      </c>
      <c r="V156" s="178"/>
      <c r="W156" s="178"/>
      <c r="X156" s="178"/>
      <c r="Y156" s="180" t="str">
        <f t="shared" si="36"/>
        <v/>
      </c>
      <c r="Z156" s="181" t="str">
        <f t="shared" si="2"/>
        <v/>
      </c>
      <c r="AA156" s="179" t="str">
        <f t="shared" si="3"/>
        <v/>
      </c>
      <c r="AB156" s="181" t="str">
        <f t="shared" si="4"/>
        <v/>
      </c>
      <c r="AC156" s="179" t="str">
        <f t="shared" si="37"/>
        <v/>
      </c>
      <c r="AD156" s="182" t="str">
        <f t="shared" si="5"/>
        <v/>
      </c>
      <c r="AE156" s="178"/>
      <c r="AF156" s="178"/>
      <c r="AG156" s="88"/>
      <c r="AH156" s="90"/>
      <c r="AI156" s="90"/>
      <c r="AJ156" s="91"/>
      <c r="AK156" s="87"/>
      <c r="AL156" s="92"/>
      <c r="AM156" s="92"/>
      <c r="AN156" s="93"/>
      <c r="AO156" s="93"/>
      <c r="AP156" s="93"/>
      <c r="AQ156" s="93"/>
      <c r="AR156" s="93"/>
      <c r="AS156" s="93"/>
      <c r="AT156" s="93"/>
      <c r="AU156" s="93"/>
      <c r="AV156" s="93"/>
      <c r="AW156" s="95"/>
      <c r="AX156" s="38"/>
      <c r="AY156" s="38"/>
      <c r="AZ156" s="38"/>
      <c r="BA156" s="38"/>
      <c r="BB156" s="38"/>
      <c r="BC156" s="38"/>
      <c r="BD156" s="38"/>
      <c r="BE156" s="38"/>
      <c r="BF156" s="38"/>
      <c r="BG156" s="38"/>
      <c r="BH156" s="38"/>
      <c r="BI156" s="38"/>
      <c r="BJ156" s="38"/>
      <c r="BK156" s="38"/>
      <c r="BL156" s="38"/>
      <c r="BM156" s="38"/>
      <c r="BN156" s="38"/>
      <c r="BO156" s="38"/>
      <c r="BP156" s="38"/>
    </row>
    <row r="157" spans="1:68" ht="39" customHeight="1" x14ac:dyDescent="0.25">
      <c r="A157" s="183"/>
      <c r="B157" s="183"/>
      <c r="C157" s="335" t="s">
        <v>383</v>
      </c>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336"/>
      <c r="AL157" s="184"/>
      <c r="AM157" s="18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row>
    <row r="158" spans="1:68" ht="39" customHeight="1" x14ac:dyDescent="0.25">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84"/>
      <c r="AM158" s="18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row>
    <row r="159" spans="1:68" ht="39" customHeight="1" x14ac:dyDescent="0.25">
      <c r="A159" s="104"/>
      <c r="B159" s="104"/>
      <c r="C159" s="185" t="s">
        <v>384</v>
      </c>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84"/>
      <c r="AM159" s="18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row>
    <row r="160" spans="1:68" ht="39" customHeight="1" x14ac:dyDescent="0.25">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84"/>
      <c r="AM160" s="18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row>
    <row r="161" spans="1:68" ht="39" customHeight="1" x14ac:dyDescent="0.25">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84"/>
      <c r="AM161" s="18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row>
    <row r="162" spans="1:68" ht="39" customHeight="1" x14ac:dyDescent="0.25">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84"/>
      <c r="AM162" s="18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row>
    <row r="163" spans="1:68" ht="39" customHeight="1" x14ac:dyDescent="0.25">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84"/>
      <c r="AM163" s="18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row>
    <row r="164" spans="1:68" ht="39" customHeight="1" x14ac:dyDescent="0.25">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84"/>
      <c r="AM164" s="18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row>
    <row r="165" spans="1:68" ht="39" customHeight="1" x14ac:dyDescent="0.25">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84"/>
      <c r="AM165" s="18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row>
    <row r="166" spans="1:68" ht="39" customHeight="1" x14ac:dyDescent="0.25">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84"/>
      <c r="AM166" s="18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row>
    <row r="167" spans="1:68" ht="39" customHeight="1" x14ac:dyDescent="0.25">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84"/>
      <c r="AM167" s="18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row>
    <row r="168" spans="1:68" ht="39" customHeight="1" x14ac:dyDescent="0.25">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84"/>
      <c r="AM168" s="18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row>
    <row r="169" spans="1:68" ht="39" customHeight="1" x14ac:dyDescent="0.25">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84"/>
      <c r="AM169" s="18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row>
    <row r="170" spans="1:68" ht="39" customHeight="1" x14ac:dyDescent="0.25">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84"/>
      <c r="AM170" s="18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row>
    <row r="171" spans="1:68" ht="39" customHeight="1" x14ac:dyDescent="0.25">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84"/>
      <c r="AM171" s="18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row>
    <row r="172" spans="1:68" ht="39" customHeight="1" x14ac:dyDescent="0.25">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84"/>
      <c r="AM172" s="18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row>
    <row r="173" spans="1:68" ht="39" customHeight="1" x14ac:dyDescent="0.25">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84"/>
      <c r="AM173" s="18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row>
    <row r="174" spans="1:68" ht="39" customHeight="1" x14ac:dyDescent="0.25">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84"/>
      <c r="AM174" s="18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row>
    <row r="175" spans="1:68" ht="39" customHeight="1" x14ac:dyDescent="0.25">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84"/>
      <c r="AM175" s="18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row>
    <row r="176" spans="1:68" ht="39" customHeight="1" x14ac:dyDescent="0.25">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84"/>
      <c r="AM176" s="18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row>
    <row r="177" spans="1:68" ht="39" customHeight="1" x14ac:dyDescent="0.25">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84"/>
      <c r="AM177" s="18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row>
    <row r="178" spans="1:68" ht="39" customHeight="1" x14ac:dyDescent="0.25">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84"/>
      <c r="AM178" s="18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row>
    <row r="179" spans="1:68" ht="39" customHeight="1" x14ac:dyDescent="0.25">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84"/>
      <c r="AM179" s="18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row>
    <row r="180" spans="1:68" ht="39" customHeight="1" x14ac:dyDescent="0.25">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84"/>
      <c r="AM180" s="18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row>
    <row r="181" spans="1:68" ht="39" customHeight="1" x14ac:dyDescent="0.25">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84"/>
      <c r="AM181" s="18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row>
    <row r="182" spans="1:68" ht="39" customHeight="1" x14ac:dyDescent="0.25">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84"/>
      <c r="AM182" s="18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row>
    <row r="183" spans="1:68" ht="39" customHeight="1" x14ac:dyDescent="0.25">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84"/>
      <c r="AM183" s="18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row>
    <row r="184" spans="1:68" ht="39" customHeight="1" x14ac:dyDescent="0.25">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84"/>
      <c r="AM184" s="18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row>
    <row r="185" spans="1:68" ht="39" customHeight="1" x14ac:dyDescent="0.25">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84"/>
      <c r="AM185" s="18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row>
    <row r="186" spans="1:68" ht="39" customHeight="1" x14ac:dyDescent="0.25">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84"/>
      <c r="AM186" s="18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row>
    <row r="187" spans="1:68" ht="39" customHeight="1" x14ac:dyDescent="0.25">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84"/>
      <c r="AM187" s="18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row>
    <row r="188" spans="1:68" ht="39" customHeight="1" x14ac:dyDescent="0.25">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84"/>
      <c r="AM188" s="18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row>
    <row r="189" spans="1:68" ht="39" customHeight="1" x14ac:dyDescent="0.25">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84"/>
      <c r="AM189" s="18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row>
    <row r="190" spans="1:68" ht="39" customHeight="1" x14ac:dyDescent="0.25">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84"/>
      <c r="AM190" s="18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row>
    <row r="191" spans="1:68" ht="39" customHeight="1" x14ac:dyDescent="0.25">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84"/>
      <c r="AM191" s="18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row>
    <row r="192" spans="1:68" ht="39" customHeight="1" x14ac:dyDescent="0.25">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84"/>
      <c r="AM192" s="18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row>
    <row r="193" spans="1:68" ht="39" customHeight="1" x14ac:dyDescent="0.25">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84"/>
      <c r="AM193" s="18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row>
    <row r="194" spans="1:68" ht="39" customHeight="1" x14ac:dyDescent="0.25">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84"/>
      <c r="AM194" s="18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row>
    <row r="195" spans="1:68" ht="39" customHeight="1" x14ac:dyDescent="0.25">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84"/>
      <c r="AM195" s="18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row>
    <row r="196" spans="1:68" ht="39" customHeight="1" x14ac:dyDescent="0.25">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84"/>
      <c r="AM196" s="18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row>
    <row r="197" spans="1:68" ht="39" customHeight="1" x14ac:dyDescent="0.25">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84"/>
      <c r="AM197" s="18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row>
    <row r="198" spans="1:68" ht="39" customHeight="1" x14ac:dyDescent="0.25">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84"/>
      <c r="AM198" s="18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row>
    <row r="199" spans="1:68" ht="39" customHeight="1" x14ac:dyDescent="0.25">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84"/>
      <c r="AM199" s="18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row>
    <row r="200" spans="1:68" ht="39" customHeight="1" x14ac:dyDescent="0.25">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84"/>
      <c r="AM200" s="18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row>
    <row r="201" spans="1:68" ht="39" customHeight="1" x14ac:dyDescent="0.25">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84"/>
      <c r="AM201" s="18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row>
    <row r="202" spans="1:68" ht="39" customHeight="1" x14ac:dyDescent="0.25">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84"/>
      <c r="AM202" s="18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row>
    <row r="203" spans="1:68" ht="39" customHeight="1" x14ac:dyDescent="0.25">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84"/>
      <c r="AM203" s="18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row>
    <row r="204" spans="1:68" ht="39" customHeight="1" x14ac:dyDescent="0.25">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84"/>
      <c r="AM204" s="18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row>
    <row r="205" spans="1:68" ht="39" customHeight="1" x14ac:dyDescent="0.25">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84"/>
      <c r="AM205" s="18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row>
    <row r="206" spans="1:68" ht="39" customHeight="1" x14ac:dyDescent="0.25">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84"/>
      <c r="AM206" s="18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row>
    <row r="207" spans="1:68" ht="39" customHeight="1" x14ac:dyDescent="0.25">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84"/>
      <c r="AM207" s="18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row>
    <row r="208" spans="1:68" ht="39" customHeight="1" x14ac:dyDescent="0.25">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84"/>
      <c r="AM208" s="18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row>
    <row r="209" spans="1:68" ht="39" customHeight="1" x14ac:dyDescent="0.25">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84"/>
      <c r="AM209" s="18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row>
    <row r="210" spans="1:68" ht="39" customHeight="1" x14ac:dyDescent="0.25">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84"/>
      <c r="AM210" s="18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row>
    <row r="211" spans="1:68" ht="39" customHeight="1" x14ac:dyDescent="0.25">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84"/>
      <c r="AM211" s="18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row>
    <row r="212" spans="1:68" ht="39" customHeight="1" x14ac:dyDescent="0.25">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84"/>
      <c r="AM212" s="18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row>
    <row r="213" spans="1:68" ht="39" customHeight="1" x14ac:dyDescent="0.25">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84"/>
      <c r="AM213" s="18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row>
    <row r="214" spans="1:68" ht="39" customHeight="1" x14ac:dyDescent="0.25">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84"/>
      <c r="AM214" s="18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row>
    <row r="215" spans="1:68" ht="39" customHeight="1" x14ac:dyDescent="0.25">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84"/>
      <c r="AM215" s="18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row>
    <row r="216" spans="1:68" ht="39" customHeight="1" x14ac:dyDescent="0.25">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84"/>
      <c r="AM216" s="18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row>
    <row r="217" spans="1:68" ht="39" customHeight="1" x14ac:dyDescent="0.25">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84"/>
      <c r="AM217" s="18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row>
    <row r="218" spans="1:68" ht="39" customHeight="1" x14ac:dyDescent="0.25">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84"/>
      <c r="AM218" s="18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row>
    <row r="219" spans="1:68" ht="39" customHeight="1" x14ac:dyDescent="0.25">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84"/>
      <c r="AM219" s="18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row>
    <row r="220" spans="1:68" ht="39" customHeight="1" x14ac:dyDescent="0.25">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84"/>
      <c r="AM220" s="18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row>
    <row r="221" spans="1:68" ht="39" customHeight="1" x14ac:dyDescent="0.25">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84"/>
      <c r="AM221" s="18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row>
    <row r="222" spans="1:68" ht="39" customHeight="1" x14ac:dyDescent="0.25">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84"/>
      <c r="AM222" s="18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row>
    <row r="223" spans="1:68" ht="39" customHeight="1" x14ac:dyDescent="0.25">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84"/>
      <c r="AM223" s="18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row>
    <row r="224" spans="1:68" ht="39" customHeight="1" x14ac:dyDescent="0.25">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84"/>
      <c r="AM224" s="18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row>
    <row r="225" spans="1:68" ht="39" customHeight="1" x14ac:dyDescent="0.25">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84"/>
      <c r="AM225" s="18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row>
    <row r="226" spans="1:68" ht="39" customHeight="1" x14ac:dyDescent="0.25">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84"/>
      <c r="AM226" s="18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row>
    <row r="227" spans="1:68" ht="39" customHeight="1" x14ac:dyDescent="0.25">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84"/>
      <c r="AM227" s="18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row>
    <row r="228" spans="1:68" ht="39" customHeight="1" x14ac:dyDescent="0.25">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84"/>
      <c r="AM228" s="18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row>
    <row r="229" spans="1:68" ht="39" customHeight="1" x14ac:dyDescent="0.25">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84"/>
      <c r="AM229" s="18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row>
    <row r="230" spans="1:68" ht="39" customHeight="1" x14ac:dyDescent="0.25">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84"/>
      <c r="AM230" s="18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row>
    <row r="231" spans="1:68" ht="39" customHeight="1" x14ac:dyDescent="0.25">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84"/>
      <c r="AM231" s="18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row>
    <row r="232" spans="1:68" ht="39" customHeight="1" x14ac:dyDescent="0.25">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84"/>
      <c r="AM232" s="18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row>
    <row r="233" spans="1:68" ht="39" customHeight="1" x14ac:dyDescent="0.25">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84"/>
      <c r="AM233" s="18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row>
    <row r="234" spans="1:68" ht="39" customHeight="1" x14ac:dyDescent="0.25">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84"/>
      <c r="AM234" s="18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row>
    <row r="235" spans="1:68" ht="39" customHeight="1" x14ac:dyDescent="0.25">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84"/>
      <c r="AM235" s="18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row>
    <row r="236" spans="1:68" ht="39" customHeight="1" x14ac:dyDescent="0.25">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84"/>
      <c r="AM236" s="18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row>
    <row r="237" spans="1:68" ht="39" customHeight="1" x14ac:dyDescent="0.25">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84"/>
      <c r="AM237" s="18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row>
    <row r="238" spans="1:68" ht="39" customHeight="1" x14ac:dyDescent="0.25">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84"/>
      <c r="AM238" s="18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row>
    <row r="239" spans="1:68" ht="39" customHeight="1" x14ac:dyDescent="0.25">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84"/>
      <c r="AM239" s="18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row>
    <row r="240" spans="1:68" ht="39" customHeight="1" x14ac:dyDescent="0.25">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84"/>
      <c r="AM240" s="18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row>
    <row r="241" spans="1:68" ht="39" customHeight="1" x14ac:dyDescent="0.25">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84"/>
      <c r="AM241" s="18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row>
    <row r="242" spans="1:68" ht="39" customHeight="1" x14ac:dyDescent="0.25">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84"/>
      <c r="AM242" s="18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row>
    <row r="243" spans="1:68" ht="39" customHeight="1" x14ac:dyDescent="0.25">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84"/>
      <c r="AM243" s="18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row>
    <row r="244" spans="1:68" ht="39" customHeight="1" x14ac:dyDescent="0.25">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84"/>
      <c r="AM244" s="18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row>
    <row r="245" spans="1:68" ht="39" customHeight="1" x14ac:dyDescent="0.25">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84"/>
      <c r="AM245" s="18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row>
    <row r="246" spans="1:68" ht="39" customHeight="1" x14ac:dyDescent="0.25">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84"/>
      <c r="AM246" s="18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row>
    <row r="247" spans="1:68" ht="39" customHeight="1" x14ac:dyDescent="0.25">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84"/>
      <c r="AM247" s="18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row>
    <row r="248" spans="1:68" ht="39" customHeight="1" x14ac:dyDescent="0.25">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84"/>
      <c r="AM248" s="18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row>
    <row r="249" spans="1:68" ht="39" customHeight="1" x14ac:dyDescent="0.25">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84"/>
      <c r="AM249" s="18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row>
    <row r="250" spans="1:68" ht="39" customHeight="1" x14ac:dyDescent="0.25">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84"/>
      <c r="AM250" s="18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row>
    <row r="251" spans="1:68" ht="39" customHeight="1" x14ac:dyDescent="0.25">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84"/>
      <c r="AM251" s="18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row>
    <row r="252" spans="1:68" ht="39" customHeight="1" x14ac:dyDescent="0.25">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84"/>
      <c r="AM252" s="18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row>
    <row r="253" spans="1:68" ht="39" customHeight="1" x14ac:dyDescent="0.25">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84"/>
      <c r="AM253" s="18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row>
    <row r="254" spans="1:68" ht="39" customHeight="1" x14ac:dyDescent="0.25">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84"/>
      <c r="AM254" s="18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row>
    <row r="255" spans="1:68" ht="39" customHeight="1" x14ac:dyDescent="0.25">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84"/>
      <c r="AM255" s="18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row>
    <row r="256" spans="1:68" ht="39" customHeight="1" x14ac:dyDescent="0.25">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84"/>
      <c r="AM256" s="18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row>
    <row r="257" spans="1:68" ht="39" customHeight="1" x14ac:dyDescent="0.25">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84"/>
      <c r="AM257" s="18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row>
    <row r="258" spans="1:68" ht="39" customHeight="1" x14ac:dyDescent="0.25">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84"/>
      <c r="AM258" s="18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row>
    <row r="259" spans="1:68" ht="39" customHeight="1" x14ac:dyDescent="0.25">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84"/>
      <c r="AM259" s="18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row>
    <row r="260" spans="1:68" ht="39" customHeight="1" x14ac:dyDescent="0.25">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84"/>
      <c r="AM260" s="18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row>
    <row r="261" spans="1:68" ht="39" customHeight="1" x14ac:dyDescent="0.25">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84"/>
      <c r="AM261" s="18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row>
    <row r="262" spans="1:68" ht="39" customHeight="1" x14ac:dyDescent="0.25">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84"/>
      <c r="AM262" s="18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row>
    <row r="263" spans="1:68" ht="39" customHeight="1" x14ac:dyDescent="0.25">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84"/>
      <c r="AM263" s="18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row>
    <row r="264" spans="1:68" ht="39" customHeight="1" x14ac:dyDescent="0.25">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84"/>
      <c r="AM264" s="18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row>
    <row r="265" spans="1:68" ht="39" customHeight="1" x14ac:dyDescent="0.25">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84"/>
      <c r="AM265" s="18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row>
    <row r="266" spans="1:68" ht="39" customHeight="1" x14ac:dyDescent="0.25">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84"/>
      <c r="AM266" s="18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row>
    <row r="267" spans="1:68" ht="39" customHeight="1" x14ac:dyDescent="0.25">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84"/>
      <c r="AM267" s="18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row>
    <row r="268" spans="1:68" ht="39" customHeight="1" x14ac:dyDescent="0.25">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84"/>
      <c r="AM268" s="18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row>
    <row r="269" spans="1:68" ht="39" customHeight="1" x14ac:dyDescent="0.25">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84"/>
      <c r="AM269" s="18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row>
    <row r="270" spans="1:68" ht="39" customHeight="1" x14ac:dyDescent="0.25">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84"/>
      <c r="AM270" s="18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row>
    <row r="271" spans="1:68" ht="39" customHeight="1" x14ac:dyDescent="0.25">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84"/>
      <c r="AM271" s="18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row>
    <row r="272" spans="1:68" ht="39" customHeight="1" x14ac:dyDescent="0.25">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84"/>
      <c r="AM272" s="18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row>
    <row r="273" spans="1:68" ht="39" customHeight="1" x14ac:dyDescent="0.25">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84"/>
      <c r="AM273" s="18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row>
    <row r="274" spans="1:68" ht="39" customHeight="1" x14ac:dyDescent="0.25">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84"/>
      <c r="AM274" s="18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row>
    <row r="275" spans="1:68" ht="39" customHeight="1" x14ac:dyDescent="0.25">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84"/>
      <c r="AM275" s="18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row>
    <row r="276" spans="1:68" ht="39" customHeight="1" x14ac:dyDescent="0.25">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84"/>
      <c r="AM276" s="18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row>
    <row r="277" spans="1:68" ht="39" customHeight="1" x14ac:dyDescent="0.25">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84"/>
      <c r="AM277" s="18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row>
    <row r="278" spans="1:68" ht="39" customHeight="1" x14ac:dyDescent="0.25">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84"/>
      <c r="AM278" s="18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row>
    <row r="279" spans="1:68" ht="39" customHeight="1" x14ac:dyDescent="0.25">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84"/>
      <c r="AM279" s="18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row>
    <row r="280" spans="1:68" ht="39" customHeight="1" x14ac:dyDescent="0.25">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84"/>
      <c r="AM280" s="18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row>
    <row r="281" spans="1:68" ht="39" customHeight="1" x14ac:dyDescent="0.25">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84"/>
      <c r="AM281" s="18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row>
    <row r="282" spans="1:68" ht="39" customHeight="1" x14ac:dyDescent="0.25">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84"/>
      <c r="AM282" s="18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row>
    <row r="283" spans="1:68" ht="39" customHeight="1" x14ac:dyDescent="0.25">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84"/>
      <c r="AM283" s="18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row>
    <row r="284" spans="1:68" ht="39" customHeight="1" x14ac:dyDescent="0.25">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84"/>
      <c r="AM284" s="18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row>
    <row r="285" spans="1:68" ht="39" customHeight="1" x14ac:dyDescent="0.25">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84"/>
      <c r="AM285" s="18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row>
    <row r="286" spans="1:68" ht="39" customHeight="1" x14ac:dyDescent="0.25">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84"/>
      <c r="AM286" s="18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row>
    <row r="287" spans="1:68" ht="39" customHeight="1" x14ac:dyDescent="0.25">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84"/>
      <c r="AM287" s="18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row>
    <row r="288" spans="1:68" ht="39" customHeight="1" x14ac:dyDescent="0.25">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84"/>
      <c r="AM288" s="18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row>
    <row r="289" spans="1:68" ht="39" customHeight="1" x14ac:dyDescent="0.25">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84"/>
      <c r="AM289" s="18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row>
    <row r="290" spans="1:68" ht="39" customHeight="1" x14ac:dyDescent="0.25">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84"/>
      <c r="AM290" s="18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row>
    <row r="291" spans="1:68" ht="39" customHeight="1" x14ac:dyDescent="0.25">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84"/>
      <c r="AM291" s="18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row>
    <row r="292" spans="1:68" ht="39" customHeight="1" x14ac:dyDescent="0.25">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84"/>
      <c r="AM292" s="18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row>
    <row r="293" spans="1:68" ht="39" customHeight="1" x14ac:dyDescent="0.25">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84"/>
      <c r="AM293" s="18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row>
    <row r="294" spans="1:68" ht="39" customHeight="1" x14ac:dyDescent="0.25">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84"/>
      <c r="AM294" s="18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row>
    <row r="295" spans="1:68" ht="39" customHeight="1" x14ac:dyDescent="0.25">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84"/>
      <c r="AM295" s="18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row>
    <row r="296" spans="1:68" ht="39" customHeight="1" x14ac:dyDescent="0.25">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84"/>
      <c r="AM296" s="18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row>
    <row r="297" spans="1:68" ht="39" customHeight="1" x14ac:dyDescent="0.25">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84"/>
      <c r="AM297" s="18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row>
    <row r="298" spans="1:68" ht="39" customHeight="1" x14ac:dyDescent="0.25">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84"/>
      <c r="AM298" s="18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row>
    <row r="299" spans="1:68" ht="39" customHeight="1" x14ac:dyDescent="0.25">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84"/>
      <c r="AM299" s="18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row>
    <row r="300" spans="1:68" ht="39" customHeight="1" x14ac:dyDescent="0.25">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84"/>
      <c r="AM300" s="18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row>
    <row r="301" spans="1:68" ht="39" customHeight="1" x14ac:dyDescent="0.25">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84"/>
      <c r="AM301" s="18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row>
    <row r="302" spans="1:68" ht="39" customHeight="1" x14ac:dyDescent="0.25">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84"/>
      <c r="AM302" s="18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row>
    <row r="303" spans="1:68" ht="39" customHeight="1" x14ac:dyDescent="0.25">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84"/>
      <c r="AM303" s="18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row>
    <row r="304" spans="1:68" ht="39" customHeight="1" x14ac:dyDescent="0.25">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84"/>
      <c r="AM304" s="18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row>
    <row r="305" spans="1:68" ht="39" customHeight="1" x14ac:dyDescent="0.25">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84"/>
      <c r="AM305" s="18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row>
    <row r="306" spans="1:68" ht="39" customHeight="1" x14ac:dyDescent="0.25">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84"/>
      <c r="AM306" s="18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row>
    <row r="307" spans="1:68" ht="39" customHeight="1" x14ac:dyDescent="0.25">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84"/>
      <c r="AM307" s="18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row>
    <row r="308" spans="1:68" ht="39" customHeight="1" x14ac:dyDescent="0.25">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84"/>
      <c r="AM308" s="18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row>
    <row r="309" spans="1:68" ht="39" customHeight="1" x14ac:dyDescent="0.25">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84"/>
      <c r="AM309" s="18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row>
    <row r="310" spans="1:68" ht="39" customHeight="1" x14ac:dyDescent="0.25">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84"/>
      <c r="AM310" s="18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row>
    <row r="311" spans="1:68" ht="39" customHeight="1" x14ac:dyDescent="0.25">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84"/>
      <c r="AM311" s="18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row>
    <row r="312" spans="1:68" ht="39" customHeight="1" x14ac:dyDescent="0.25">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84"/>
      <c r="AM312" s="18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row>
    <row r="313" spans="1:68" ht="39" customHeight="1" x14ac:dyDescent="0.25">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84"/>
      <c r="AM313" s="18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row>
    <row r="314" spans="1:68" ht="39" customHeight="1" x14ac:dyDescent="0.25">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84"/>
      <c r="AM314" s="18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row>
    <row r="315" spans="1:68" ht="39" customHeight="1" x14ac:dyDescent="0.25">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84"/>
      <c r="AM315" s="18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row>
    <row r="316" spans="1:68" ht="39" customHeight="1" x14ac:dyDescent="0.25">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84"/>
      <c r="AM316" s="18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row>
    <row r="317" spans="1:68" ht="39" customHeight="1" x14ac:dyDescent="0.25">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84"/>
      <c r="AM317" s="18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row>
    <row r="318" spans="1:68" ht="39" customHeight="1" x14ac:dyDescent="0.25">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84"/>
      <c r="AM318" s="18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row>
    <row r="319" spans="1:68" ht="39" customHeight="1" x14ac:dyDescent="0.25">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84"/>
      <c r="AM319" s="18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row>
    <row r="320" spans="1:68" ht="39" customHeight="1" x14ac:dyDescent="0.25">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84"/>
      <c r="AM320" s="18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row>
    <row r="321" spans="1:68" ht="39" customHeight="1" x14ac:dyDescent="0.25">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84"/>
      <c r="AM321" s="18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row>
    <row r="322" spans="1:68" ht="39" customHeight="1" x14ac:dyDescent="0.25">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84"/>
      <c r="AM322" s="18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row>
    <row r="323" spans="1:68" ht="39" customHeight="1" x14ac:dyDescent="0.25">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84"/>
      <c r="AM323" s="18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row>
    <row r="324" spans="1:68" ht="39" customHeight="1" x14ac:dyDescent="0.25">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84"/>
      <c r="AM324" s="18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row>
    <row r="325" spans="1:68" ht="39" customHeight="1" x14ac:dyDescent="0.25">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84"/>
      <c r="AM325" s="18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row>
    <row r="326" spans="1:68" ht="39" customHeight="1" x14ac:dyDescent="0.25">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84"/>
      <c r="AM326" s="18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row>
    <row r="327" spans="1:68" ht="39" customHeight="1" x14ac:dyDescent="0.25">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84"/>
      <c r="AM327" s="18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row>
    <row r="328" spans="1:68" ht="39" customHeight="1" x14ac:dyDescent="0.25">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84"/>
      <c r="AM328" s="18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row>
    <row r="329" spans="1:68" ht="39" customHeight="1" x14ac:dyDescent="0.25">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84"/>
      <c r="AM329" s="18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row>
    <row r="330" spans="1:68" ht="39" customHeight="1" x14ac:dyDescent="0.25">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84"/>
      <c r="AM330" s="18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row>
    <row r="331" spans="1:68" ht="39" customHeight="1" x14ac:dyDescent="0.25">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84"/>
      <c r="AM331" s="18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row>
    <row r="332" spans="1:68" ht="39" customHeight="1" x14ac:dyDescent="0.25">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84"/>
      <c r="AM332" s="18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row>
    <row r="333" spans="1:68" ht="39" customHeight="1" x14ac:dyDescent="0.25">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84"/>
      <c r="AM333" s="18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row>
    <row r="334" spans="1:68" ht="39" customHeight="1" x14ac:dyDescent="0.25">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84"/>
      <c r="AM334" s="18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row>
    <row r="335" spans="1:68" ht="39" customHeight="1" x14ac:dyDescent="0.25">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84"/>
      <c r="AM335" s="18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row>
    <row r="336" spans="1:68" ht="39" customHeight="1" x14ac:dyDescent="0.25">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84"/>
      <c r="AM336" s="18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row>
    <row r="337" spans="1:68" ht="39" customHeight="1" x14ac:dyDescent="0.25">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84"/>
      <c r="AM337" s="18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row>
    <row r="338" spans="1:68" ht="39" customHeight="1" x14ac:dyDescent="0.25">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84"/>
      <c r="AM338" s="18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row>
    <row r="339" spans="1:68" ht="39" customHeight="1" x14ac:dyDescent="0.25">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84"/>
      <c r="AM339" s="18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row>
    <row r="340" spans="1:68" ht="39" customHeight="1" x14ac:dyDescent="0.25">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84"/>
      <c r="AM340" s="18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row>
    <row r="341" spans="1:68" ht="39" customHeight="1" x14ac:dyDescent="0.25">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84"/>
      <c r="AM341" s="18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row>
    <row r="342" spans="1:68" ht="39" customHeight="1" x14ac:dyDescent="0.25">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84"/>
      <c r="AM342" s="18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row>
    <row r="343" spans="1:68" ht="39" customHeight="1" x14ac:dyDescent="0.25">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84"/>
      <c r="AM343" s="18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row>
    <row r="344" spans="1:68" ht="39" customHeight="1" x14ac:dyDescent="0.25">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84"/>
      <c r="AM344" s="18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row>
    <row r="345" spans="1:68" ht="39" customHeight="1" x14ac:dyDescent="0.25">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84"/>
      <c r="AM345" s="18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row>
    <row r="346" spans="1:68" ht="39" customHeight="1" x14ac:dyDescent="0.25">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84"/>
      <c r="AM346" s="18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row>
    <row r="347" spans="1:68" ht="39" customHeight="1" x14ac:dyDescent="0.25">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84"/>
      <c r="AM347" s="18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row>
    <row r="348" spans="1:68" ht="39" customHeight="1" x14ac:dyDescent="0.25">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84"/>
      <c r="AM348" s="18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row>
    <row r="349" spans="1:68" ht="39" customHeight="1" x14ac:dyDescent="0.25">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84"/>
      <c r="AM349" s="18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row>
    <row r="350" spans="1:68" ht="39" customHeight="1" x14ac:dyDescent="0.25">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84"/>
      <c r="AM350" s="18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row>
    <row r="351" spans="1:68" ht="39" customHeight="1" x14ac:dyDescent="0.25">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84"/>
      <c r="AM351" s="18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row>
    <row r="352" spans="1:68" ht="39" customHeight="1" x14ac:dyDescent="0.25">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84"/>
      <c r="AM352" s="18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row>
    <row r="353" spans="1:68" ht="39" customHeight="1" x14ac:dyDescent="0.25">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84"/>
      <c r="AM353" s="18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row>
    <row r="354" spans="1:68" ht="39" customHeight="1" x14ac:dyDescent="0.25">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84"/>
      <c r="AM354" s="18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row>
    <row r="355" spans="1:68" ht="39" customHeight="1" x14ac:dyDescent="0.25">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84"/>
      <c r="AM355" s="18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row>
    <row r="356" spans="1:68" ht="39" customHeight="1" x14ac:dyDescent="0.25">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84"/>
      <c r="AM356" s="18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row>
    <row r="357" spans="1:68" ht="39" customHeight="1" x14ac:dyDescent="0.25">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84"/>
      <c r="AM357" s="18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row>
    <row r="358" spans="1:68" ht="39" customHeight="1" x14ac:dyDescent="0.25">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84"/>
      <c r="AM358" s="18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row>
    <row r="359" spans="1:68" ht="39" customHeight="1" x14ac:dyDescent="0.25">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84"/>
      <c r="AM359" s="18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row>
    <row r="360" spans="1:68" ht="39" customHeight="1" x14ac:dyDescent="0.25">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84"/>
      <c r="AM360" s="18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row>
    <row r="361" spans="1:68" ht="39" customHeight="1" x14ac:dyDescent="0.25">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84"/>
      <c r="AM361" s="18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row>
    <row r="362" spans="1:68" ht="39" customHeight="1" x14ac:dyDescent="0.25">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84"/>
      <c r="AM362" s="18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row>
    <row r="363" spans="1:68" ht="39" customHeight="1" x14ac:dyDescent="0.25">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84"/>
      <c r="AM363" s="18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row>
    <row r="364" spans="1:68" ht="39" customHeight="1" x14ac:dyDescent="0.25">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84"/>
      <c r="AM364" s="18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row>
    <row r="365" spans="1:68" ht="39" customHeight="1" x14ac:dyDescent="0.25">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84"/>
      <c r="AM365" s="18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row>
    <row r="366" spans="1:68" ht="39" customHeight="1" x14ac:dyDescent="0.25">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84"/>
      <c r="AM366" s="18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row>
    <row r="367" spans="1:68" ht="39" customHeight="1" x14ac:dyDescent="0.25">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84"/>
      <c r="AM367" s="18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row>
    <row r="368" spans="1:68" ht="39" customHeight="1" x14ac:dyDescent="0.25">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84"/>
      <c r="AM368" s="18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row>
    <row r="369" spans="1:68" ht="39" customHeight="1" x14ac:dyDescent="0.25">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84"/>
      <c r="AM369" s="18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row>
    <row r="370" spans="1:68" ht="39" customHeight="1" x14ac:dyDescent="0.25">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84"/>
      <c r="AM370" s="18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row>
    <row r="371" spans="1:68" ht="39" customHeight="1" x14ac:dyDescent="0.25">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84"/>
      <c r="AM371" s="18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row>
    <row r="372" spans="1:68" ht="39" customHeight="1" x14ac:dyDescent="0.25">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84"/>
      <c r="AM372" s="18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row>
    <row r="373" spans="1:68" ht="39" customHeight="1" x14ac:dyDescent="0.25">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84"/>
      <c r="AM373" s="18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row>
    <row r="374" spans="1:68" ht="39" customHeight="1" x14ac:dyDescent="0.25">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84"/>
      <c r="AM374" s="18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row>
    <row r="375" spans="1:68" ht="39" customHeight="1" x14ac:dyDescent="0.25">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84"/>
      <c r="AM375" s="18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row>
    <row r="376" spans="1:68" ht="39" customHeight="1" x14ac:dyDescent="0.25">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84"/>
      <c r="AM376" s="18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row>
    <row r="377" spans="1:68" ht="39" customHeight="1" x14ac:dyDescent="0.25">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84"/>
      <c r="AM377" s="18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row>
    <row r="378" spans="1:68" ht="39" customHeight="1" x14ac:dyDescent="0.25">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84"/>
      <c r="AM378" s="18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row>
    <row r="379" spans="1:68" ht="39" customHeight="1" x14ac:dyDescent="0.25">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84"/>
      <c r="AM379" s="18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row>
    <row r="380" spans="1:68" ht="39" customHeight="1" x14ac:dyDescent="0.25">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84"/>
      <c r="AM380" s="18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row>
    <row r="381" spans="1:68" ht="39" customHeight="1" x14ac:dyDescent="0.25">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84"/>
      <c r="AM381" s="18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row>
    <row r="382" spans="1:68" ht="39" customHeight="1" x14ac:dyDescent="0.25">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84"/>
      <c r="AM382" s="18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row>
    <row r="383" spans="1:68" ht="39" customHeight="1" x14ac:dyDescent="0.25">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84"/>
      <c r="AM383" s="18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row>
    <row r="384" spans="1:68" ht="39" customHeight="1" x14ac:dyDescent="0.25">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84"/>
      <c r="AM384" s="18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row>
    <row r="385" spans="1:68" ht="39" customHeight="1" x14ac:dyDescent="0.25">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84"/>
      <c r="AM385" s="18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row>
    <row r="386" spans="1:68" ht="39" customHeight="1" x14ac:dyDescent="0.25">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84"/>
      <c r="AM386" s="18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row>
    <row r="387" spans="1:68" ht="39" customHeight="1" x14ac:dyDescent="0.25">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84"/>
      <c r="AM387" s="18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row>
    <row r="388" spans="1:68" ht="39" customHeight="1" x14ac:dyDescent="0.25">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84"/>
      <c r="AM388" s="18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row>
    <row r="389" spans="1:68" ht="39" customHeight="1" x14ac:dyDescent="0.25">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84"/>
      <c r="AM389" s="18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row>
    <row r="390" spans="1:68" ht="39" customHeight="1" x14ac:dyDescent="0.25">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84"/>
      <c r="AM390" s="18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row>
    <row r="391" spans="1:68" ht="39" customHeight="1" x14ac:dyDescent="0.25">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84"/>
      <c r="AM391" s="18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row>
    <row r="392" spans="1:68" ht="39" customHeight="1" x14ac:dyDescent="0.25">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84"/>
      <c r="AM392" s="18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row>
    <row r="393" spans="1:68" ht="39" customHeight="1" x14ac:dyDescent="0.25">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84"/>
      <c r="AM393" s="18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row>
    <row r="394" spans="1:68" ht="39" customHeight="1" x14ac:dyDescent="0.25">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84"/>
      <c r="AM394" s="18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row>
    <row r="395" spans="1:68" ht="39" customHeight="1" x14ac:dyDescent="0.25">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84"/>
      <c r="AM395" s="18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row>
    <row r="396" spans="1:68" ht="39" customHeight="1" x14ac:dyDescent="0.25">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84"/>
      <c r="AM396" s="18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row>
    <row r="397" spans="1:68" ht="39" customHeight="1" x14ac:dyDescent="0.25">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84"/>
      <c r="AM397" s="18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row>
    <row r="398" spans="1:68" ht="39" customHeight="1" x14ac:dyDescent="0.25">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84"/>
      <c r="AM398" s="18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row>
    <row r="399" spans="1:68" ht="39" customHeight="1" x14ac:dyDescent="0.25">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84"/>
      <c r="AM399" s="18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row>
    <row r="400" spans="1:68" ht="39" customHeight="1" x14ac:dyDescent="0.25">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84"/>
      <c r="AM400" s="18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row>
    <row r="401" spans="1:68" ht="39" customHeight="1" x14ac:dyDescent="0.25">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84"/>
      <c r="AM401" s="18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row>
    <row r="402" spans="1:68" ht="39" customHeight="1" x14ac:dyDescent="0.25">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84"/>
      <c r="AM402" s="18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row>
    <row r="403" spans="1:68" ht="39" customHeight="1" x14ac:dyDescent="0.25">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84"/>
      <c r="AM403" s="18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row>
    <row r="404" spans="1:68" ht="39" customHeight="1" x14ac:dyDescent="0.25">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84"/>
      <c r="AM404" s="18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row>
    <row r="405" spans="1:68" ht="39" customHeight="1" x14ac:dyDescent="0.25">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84"/>
      <c r="AM405" s="18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row>
    <row r="406" spans="1:68" ht="39" customHeight="1" x14ac:dyDescent="0.25">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84"/>
      <c r="AM406" s="18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row>
    <row r="407" spans="1:68" ht="39" customHeight="1" x14ac:dyDescent="0.25">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84"/>
      <c r="AM407" s="18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row>
    <row r="408" spans="1:68" ht="39" customHeight="1" x14ac:dyDescent="0.25">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84"/>
      <c r="AM408" s="18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row>
    <row r="409" spans="1:68" ht="39" customHeight="1" x14ac:dyDescent="0.25">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84"/>
      <c r="AM409" s="18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row>
    <row r="410" spans="1:68" ht="39" customHeight="1" x14ac:dyDescent="0.25">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84"/>
      <c r="AM410" s="18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row>
    <row r="411" spans="1:68" ht="39" customHeight="1" x14ac:dyDescent="0.25">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84"/>
      <c r="AM411" s="18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row>
    <row r="412" spans="1:68" ht="39" customHeight="1" x14ac:dyDescent="0.25">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84"/>
      <c r="AM412" s="18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row>
    <row r="413" spans="1:68" ht="39" customHeight="1" x14ac:dyDescent="0.25">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84"/>
      <c r="AM413" s="18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row>
    <row r="414" spans="1:68" ht="39" customHeight="1" x14ac:dyDescent="0.25">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84"/>
      <c r="AM414" s="18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row>
    <row r="415" spans="1:68" ht="39" customHeight="1" x14ac:dyDescent="0.25">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84"/>
      <c r="AM415" s="18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row>
    <row r="416" spans="1:68" ht="39" customHeight="1" x14ac:dyDescent="0.25">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84"/>
      <c r="AM416" s="18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row>
    <row r="417" spans="1:68" ht="39" customHeight="1" x14ac:dyDescent="0.25">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84"/>
      <c r="AM417" s="18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row>
    <row r="418" spans="1:68" ht="39" customHeight="1" x14ac:dyDescent="0.25">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84"/>
      <c r="AM418" s="18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row>
    <row r="419" spans="1:68" ht="39" customHeight="1" x14ac:dyDescent="0.25">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84"/>
      <c r="AM419" s="18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row>
    <row r="420" spans="1:68" ht="39" customHeight="1" x14ac:dyDescent="0.25">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84"/>
      <c r="AM420" s="18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row>
    <row r="421" spans="1:68" ht="39" customHeight="1" x14ac:dyDescent="0.25">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84"/>
      <c r="AM421" s="18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row>
    <row r="422" spans="1:68" ht="39" customHeight="1" x14ac:dyDescent="0.25">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84"/>
      <c r="AM422" s="18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row>
    <row r="423" spans="1:68" ht="39" customHeight="1" x14ac:dyDescent="0.25">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84"/>
      <c r="AM423" s="18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row>
    <row r="424" spans="1:68" ht="39" customHeight="1" x14ac:dyDescent="0.25">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84"/>
      <c r="AM424" s="18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row>
    <row r="425" spans="1:68" ht="39" customHeight="1" x14ac:dyDescent="0.25">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84"/>
      <c r="AM425" s="18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row>
    <row r="426" spans="1:68" ht="39" customHeight="1" x14ac:dyDescent="0.25">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84"/>
      <c r="AM426" s="18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row>
    <row r="427" spans="1:68" ht="39" customHeight="1" x14ac:dyDescent="0.25">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84"/>
      <c r="AM427" s="18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row>
    <row r="428" spans="1:68" ht="39" customHeight="1" x14ac:dyDescent="0.25">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84"/>
      <c r="AM428" s="18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row>
    <row r="429" spans="1:68" ht="39" customHeight="1" x14ac:dyDescent="0.25">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84"/>
      <c r="AM429" s="18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row>
    <row r="430" spans="1:68" ht="39" customHeight="1" x14ac:dyDescent="0.25">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84"/>
      <c r="AM430" s="18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row>
    <row r="431" spans="1:68" ht="39" customHeight="1" x14ac:dyDescent="0.25">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84"/>
      <c r="AM431" s="18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row>
    <row r="432" spans="1:68" ht="39" customHeight="1" x14ac:dyDescent="0.25">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84"/>
      <c r="AM432" s="18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row>
    <row r="433" spans="1:68" ht="39" customHeight="1" x14ac:dyDescent="0.25">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84"/>
      <c r="AM433" s="18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row>
    <row r="434" spans="1:68" ht="39" customHeight="1" x14ac:dyDescent="0.25">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84"/>
      <c r="AM434" s="18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row>
    <row r="435" spans="1:68" ht="39" customHeight="1" x14ac:dyDescent="0.25">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84"/>
      <c r="AM435" s="18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row>
    <row r="436" spans="1:68" ht="39" customHeight="1" x14ac:dyDescent="0.25">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84"/>
      <c r="AM436" s="18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row>
    <row r="437" spans="1:68" ht="39" customHeight="1" x14ac:dyDescent="0.25">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84"/>
      <c r="AM437" s="18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row>
    <row r="438" spans="1:68" ht="39" customHeight="1" x14ac:dyDescent="0.25">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84"/>
      <c r="AM438" s="18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row>
    <row r="439" spans="1:68" ht="39" customHeight="1" x14ac:dyDescent="0.25">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84"/>
      <c r="AM439" s="18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row>
    <row r="440" spans="1:68" ht="39" customHeight="1" x14ac:dyDescent="0.25">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84"/>
      <c r="AM440" s="18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row>
    <row r="441" spans="1:68" ht="39" customHeight="1" x14ac:dyDescent="0.25">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84"/>
      <c r="AM441" s="18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row>
    <row r="442" spans="1:68" ht="39" customHeight="1" x14ac:dyDescent="0.25">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84"/>
      <c r="AM442" s="18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row>
    <row r="443" spans="1:68" ht="39" customHeight="1" x14ac:dyDescent="0.25">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84"/>
      <c r="AM443" s="18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row>
    <row r="444" spans="1:68" ht="39" customHeight="1" x14ac:dyDescent="0.25">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84"/>
      <c r="AM444" s="18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row>
    <row r="445" spans="1:68" ht="39" customHeight="1" x14ac:dyDescent="0.25">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84"/>
      <c r="AM445" s="18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row>
    <row r="446" spans="1:68" ht="39" customHeight="1" x14ac:dyDescent="0.25">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84"/>
      <c r="AM446" s="18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row>
    <row r="447" spans="1:68" ht="39" customHeight="1" x14ac:dyDescent="0.25">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84"/>
      <c r="AM447" s="18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row>
    <row r="448" spans="1:68" ht="39" customHeight="1" x14ac:dyDescent="0.25">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84"/>
      <c r="AM448" s="18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row>
    <row r="449" spans="1:68" ht="39" customHeight="1" x14ac:dyDescent="0.25">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84"/>
      <c r="AM449" s="18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row>
    <row r="450" spans="1:68" ht="39" customHeight="1" x14ac:dyDescent="0.25">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84"/>
      <c r="AM450" s="18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row>
    <row r="451" spans="1:68" ht="39" customHeight="1" x14ac:dyDescent="0.25">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84"/>
      <c r="AM451" s="18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row>
    <row r="452" spans="1:68" ht="39" customHeight="1" x14ac:dyDescent="0.25">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84"/>
      <c r="AM452" s="18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row>
    <row r="453" spans="1:68" ht="39" customHeight="1" x14ac:dyDescent="0.25">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84"/>
      <c r="AM453" s="18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row>
    <row r="454" spans="1:68" ht="39" customHeight="1" x14ac:dyDescent="0.25">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84"/>
      <c r="AM454" s="18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row>
    <row r="455" spans="1:68" ht="39" customHeight="1" x14ac:dyDescent="0.25">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84"/>
      <c r="AM455" s="18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row>
    <row r="456" spans="1:68" ht="39" customHeight="1" x14ac:dyDescent="0.25">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84"/>
      <c r="AM456" s="18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row>
    <row r="457" spans="1:68" ht="39" customHeight="1" x14ac:dyDescent="0.25">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84"/>
      <c r="AM457" s="18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row>
    <row r="458" spans="1:68" ht="39" customHeight="1" x14ac:dyDescent="0.25">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84"/>
      <c r="AM458" s="18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row>
    <row r="459" spans="1:68" ht="39" customHeight="1" x14ac:dyDescent="0.25">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84"/>
      <c r="AM459" s="18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row>
    <row r="460" spans="1:68" ht="39" customHeight="1" x14ac:dyDescent="0.25">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84"/>
      <c r="AM460" s="18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row>
    <row r="461" spans="1:68" ht="39" customHeight="1" x14ac:dyDescent="0.25">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84"/>
      <c r="AM461" s="18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row>
    <row r="462" spans="1:68" ht="39" customHeight="1" x14ac:dyDescent="0.25">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84"/>
      <c r="AM462" s="18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row>
    <row r="463" spans="1:68" ht="39" customHeight="1" x14ac:dyDescent="0.25">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84"/>
      <c r="AM463" s="18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row>
    <row r="464" spans="1:68" ht="39" customHeight="1" x14ac:dyDescent="0.25">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84"/>
      <c r="AM464" s="18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row>
    <row r="465" spans="1:68" ht="39" customHeight="1" x14ac:dyDescent="0.25">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84"/>
      <c r="AM465" s="18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row>
    <row r="466" spans="1:68" ht="39" customHeight="1" x14ac:dyDescent="0.25">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84"/>
      <c r="AM466" s="18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row>
    <row r="467" spans="1:68" ht="39" customHeight="1" x14ac:dyDescent="0.25">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84"/>
      <c r="AM467" s="18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row>
    <row r="468" spans="1:68" ht="39" customHeight="1" x14ac:dyDescent="0.25">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84"/>
      <c r="AM468" s="18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row>
    <row r="469" spans="1:68" ht="39" customHeight="1" x14ac:dyDescent="0.25">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84"/>
      <c r="AM469" s="18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row>
    <row r="470" spans="1:68" ht="39" customHeight="1" x14ac:dyDescent="0.25">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84"/>
      <c r="AM470" s="18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row>
    <row r="471" spans="1:68" ht="39" customHeight="1" x14ac:dyDescent="0.25">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84"/>
      <c r="AM471" s="18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row>
    <row r="472" spans="1:68" ht="39" customHeight="1" x14ac:dyDescent="0.25">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84"/>
      <c r="AM472" s="18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row>
    <row r="473" spans="1:68" ht="39" customHeight="1" x14ac:dyDescent="0.25">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84"/>
      <c r="AM473" s="18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row>
    <row r="474" spans="1:68" ht="39" customHeight="1" x14ac:dyDescent="0.25">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84"/>
      <c r="AM474" s="18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row>
    <row r="475" spans="1:68" ht="39" customHeight="1" x14ac:dyDescent="0.25">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84"/>
      <c r="AM475" s="18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row>
    <row r="476" spans="1:68" ht="39" customHeight="1" x14ac:dyDescent="0.25">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84"/>
      <c r="AM476" s="18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row>
    <row r="477" spans="1:68" ht="39" customHeight="1" x14ac:dyDescent="0.25">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84"/>
      <c r="AM477" s="18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row>
    <row r="478" spans="1:68" ht="39" customHeight="1" x14ac:dyDescent="0.25">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84"/>
      <c r="AM478" s="18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row>
    <row r="479" spans="1:68" ht="39" customHeight="1" x14ac:dyDescent="0.25">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84"/>
      <c r="AM479" s="18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row>
    <row r="480" spans="1:68" ht="39" customHeight="1" x14ac:dyDescent="0.25">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84"/>
      <c r="AM480" s="18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row>
    <row r="481" spans="1:68" ht="39" customHeight="1" x14ac:dyDescent="0.25">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84"/>
      <c r="AM481" s="18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row>
    <row r="482" spans="1:68" ht="39" customHeight="1" x14ac:dyDescent="0.25">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84"/>
      <c r="AM482" s="18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row>
    <row r="483" spans="1:68" ht="39" customHeight="1" x14ac:dyDescent="0.25">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84"/>
      <c r="AM483" s="18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row>
    <row r="484" spans="1:68" ht="39" customHeight="1" x14ac:dyDescent="0.25">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84"/>
      <c r="AM484" s="18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row>
    <row r="485" spans="1:68" ht="39" customHeight="1" x14ac:dyDescent="0.25">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84"/>
      <c r="AM485" s="18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row>
    <row r="486" spans="1:68" ht="39" customHeight="1" x14ac:dyDescent="0.25">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84"/>
      <c r="AM486" s="18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row>
    <row r="487" spans="1:68" ht="39" customHeight="1" x14ac:dyDescent="0.25">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84"/>
      <c r="AM487" s="18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row>
    <row r="488" spans="1:68" ht="39" customHeight="1" x14ac:dyDescent="0.25">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84"/>
      <c r="AM488" s="18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row>
    <row r="489" spans="1:68" ht="39" customHeight="1" x14ac:dyDescent="0.25">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84"/>
      <c r="AM489" s="18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row>
    <row r="490" spans="1:68" ht="39" customHeight="1" x14ac:dyDescent="0.25">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84"/>
      <c r="AM490" s="18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row>
    <row r="491" spans="1:68" ht="39" customHeight="1" x14ac:dyDescent="0.25">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84"/>
      <c r="AM491" s="18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row>
    <row r="492" spans="1:68" ht="39" customHeight="1" x14ac:dyDescent="0.25">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84"/>
      <c r="AM492" s="18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row>
    <row r="493" spans="1:68" ht="39" customHeight="1" x14ac:dyDescent="0.25">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84"/>
      <c r="AM493" s="18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row>
    <row r="494" spans="1:68" ht="39" customHeight="1" x14ac:dyDescent="0.25">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84"/>
      <c r="AM494" s="18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row>
    <row r="495" spans="1:68" ht="39" customHeight="1" x14ac:dyDescent="0.25">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84"/>
      <c r="AM495" s="18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row>
    <row r="496" spans="1:68" ht="39" customHeight="1" x14ac:dyDescent="0.25">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84"/>
      <c r="AM496" s="18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row>
    <row r="497" spans="1:68" ht="39" customHeight="1" x14ac:dyDescent="0.25">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84"/>
      <c r="AM497" s="18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row>
    <row r="498" spans="1:68" ht="39" customHeight="1" x14ac:dyDescent="0.25">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84"/>
      <c r="AM498" s="18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row>
    <row r="499" spans="1:68" ht="39" customHeight="1" x14ac:dyDescent="0.25">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84"/>
      <c r="AM499" s="18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row>
    <row r="500" spans="1:68" ht="39" customHeight="1" x14ac:dyDescent="0.25">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84"/>
      <c r="AM500" s="18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row>
    <row r="501" spans="1:68" ht="39" customHeight="1" x14ac:dyDescent="0.25">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84"/>
      <c r="AM501" s="18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row>
    <row r="502" spans="1:68" ht="39" customHeight="1" x14ac:dyDescent="0.25">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84"/>
      <c r="AM502" s="18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row>
    <row r="503" spans="1:68" ht="39" customHeight="1" x14ac:dyDescent="0.25">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84"/>
      <c r="AM503" s="18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row>
    <row r="504" spans="1:68" ht="39" customHeight="1" x14ac:dyDescent="0.25">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84"/>
      <c r="AM504" s="18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row>
    <row r="505" spans="1:68" ht="39" customHeight="1" x14ac:dyDescent="0.25">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84"/>
      <c r="AM505" s="18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row>
    <row r="506" spans="1:68" ht="39" customHeight="1" x14ac:dyDescent="0.25">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84"/>
      <c r="AM506" s="18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row>
    <row r="507" spans="1:68" ht="39" customHeight="1" x14ac:dyDescent="0.25">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84"/>
      <c r="AM507" s="18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row>
    <row r="508" spans="1:68" ht="39" customHeight="1" x14ac:dyDescent="0.25">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84"/>
      <c r="AM508" s="18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row>
    <row r="509" spans="1:68" ht="39" customHeight="1" x14ac:dyDescent="0.25">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84"/>
      <c r="AM509" s="18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row>
    <row r="510" spans="1:68" ht="39" customHeight="1" x14ac:dyDescent="0.25">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84"/>
      <c r="AM510" s="18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row>
    <row r="511" spans="1:68" ht="39" customHeight="1" x14ac:dyDescent="0.25">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84"/>
      <c r="AM511" s="18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row>
    <row r="512" spans="1:68" ht="39" customHeight="1" x14ac:dyDescent="0.25">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84"/>
      <c r="AM512" s="18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row>
    <row r="513" spans="1:68" ht="39" customHeight="1" x14ac:dyDescent="0.25">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84"/>
      <c r="AM513" s="18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row>
    <row r="514" spans="1:68" ht="39" customHeight="1" x14ac:dyDescent="0.25">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84"/>
      <c r="AM514" s="18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row>
    <row r="515" spans="1:68" ht="39" customHeight="1" x14ac:dyDescent="0.25">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84"/>
      <c r="AM515" s="18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row>
    <row r="516" spans="1:68" ht="39" customHeight="1" x14ac:dyDescent="0.25">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84"/>
      <c r="AM516" s="18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row>
    <row r="517" spans="1:68" ht="39" customHeight="1" x14ac:dyDescent="0.25">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84"/>
      <c r="AM517" s="18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row>
    <row r="518" spans="1:68" ht="39" customHeight="1" x14ac:dyDescent="0.25">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84"/>
      <c r="AM518" s="18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row>
    <row r="519" spans="1:68" ht="39" customHeight="1" x14ac:dyDescent="0.25">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84"/>
      <c r="AM519" s="18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row>
    <row r="520" spans="1:68" ht="39" customHeight="1" x14ac:dyDescent="0.25">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84"/>
      <c r="AM520" s="18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row>
    <row r="521" spans="1:68" ht="39" customHeight="1" x14ac:dyDescent="0.25">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84"/>
      <c r="AM521" s="18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row>
    <row r="522" spans="1:68" ht="39" customHeight="1" x14ac:dyDescent="0.25">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84"/>
      <c r="AM522" s="18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row>
    <row r="523" spans="1:68" ht="39" customHeight="1" x14ac:dyDescent="0.25">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84"/>
      <c r="AM523" s="18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row>
    <row r="524" spans="1:68" ht="39" customHeight="1" x14ac:dyDescent="0.25">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84"/>
      <c r="AM524" s="18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row>
    <row r="525" spans="1:68" ht="39" customHeight="1" x14ac:dyDescent="0.25">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84"/>
      <c r="AM525" s="18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row>
    <row r="526" spans="1:68" ht="39" customHeight="1" x14ac:dyDescent="0.25">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84"/>
      <c r="AM526" s="18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row>
    <row r="527" spans="1:68" ht="39" customHeight="1" x14ac:dyDescent="0.25">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84"/>
      <c r="AM527" s="18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row>
    <row r="528" spans="1:68" ht="39" customHeight="1" x14ac:dyDescent="0.25">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84"/>
      <c r="AM528" s="18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row>
    <row r="529" spans="1:68" ht="39" customHeight="1" x14ac:dyDescent="0.25">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84"/>
      <c r="AM529" s="18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row>
    <row r="530" spans="1:68" ht="39" customHeight="1" x14ac:dyDescent="0.25">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84"/>
      <c r="AM530" s="18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row>
    <row r="531" spans="1:68" ht="39" customHeight="1" x14ac:dyDescent="0.25">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84"/>
      <c r="AM531" s="18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row>
    <row r="532" spans="1:68" ht="39" customHeight="1" x14ac:dyDescent="0.25">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84"/>
      <c r="AM532" s="18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row>
    <row r="533" spans="1:68" ht="39" customHeight="1" x14ac:dyDescent="0.25">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84"/>
      <c r="AM533" s="18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row>
    <row r="534" spans="1:68" ht="39" customHeight="1" x14ac:dyDescent="0.25">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84"/>
      <c r="AM534" s="18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row>
    <row r="535" spans="1:68" ht="39" customHeight="1" x14ac:dyDescent="0.25">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84"/>
      <c r="AM535" s="18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row>
    <row r="536" spans="1:68" ht="39" customHeight="1" x14ac:dyDescent="0.25">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84"/>
      <c r="AM536" s="18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row>
    <row r="537" spans="1:68" ht="39" customHeight="1" x14ac:dyDescent="0.25">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84"/>
      <c r="AM537" s="18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row>
    <row r="538" spans="1:68" ht="39" customHeight="1" x14ac:dyDescent="0.25">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84"/>
      <c r="AM538" s="18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row>
    <row r="539" spans="1:68" ht="39" customHeight="1" x14ac:dyDescent="0.25">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84"/>
      <c r="AM539" s="18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row>
    <row r="540" spans="1:68" ht="39" customHeight="1" x14ac:dyDescent="0.25">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84"/>
      <c r="AM540" s="18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row>
    <row r="541" spans="1:68" ht="39" customHeight="1" x14ac:dyDescent="0.25">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84"/>
      <c r="AM541" s="18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row>
    <row r="542" spans="1:68" ht="39" customHeight="1" x14ac:dyDescent="0.25">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84"/>
      <c r="AM542" s="18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row>
    <row r="543" spans="1:68" ht="39" customHeight="1" x14ac:dyDescent="0.25">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84"/>
      <c r="AM543" s="18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row>
    <row r="544" spans="1:68" ht="39" customHeight="1" x14ac:dyDescent="0.25">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84"/>
      <c r="AM544" s="18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row>
    <row r="545" spans="1:68" ht="39" customHeight="1" x14ac:dyDescent="0.25">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84"/>
      <c r="AM545" s="18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row>
    <row r="546" spans="1:68" ht="39" customHeight="1" x14ac:dyDescent="0.25">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84"/>
      <c r="AM546" s="18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row>
    <row r="547" spans="1:68" ht="39" customHeight="1" x14ac:dyDescent="0.25">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84"/>
      <c r="AM547" s="18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row>
    <row r="548" spans="1:68" ht="39" customHeight="1" x14ac:dyDescent="0.25">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84"/>
      <c r="AM548" s="18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row>
    <row r="549" spans="1:68" ht="39" customHeight="1" x14ac:dyDescent="0.25">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84"/>
      <c r="AM549" s="18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row>
    <row r="550" spans="1:68" ht="39" customHeight="1" x14ac:dyDescent="0.25">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84"/>
      <c r="AM550" s="18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row>
    <row r="551" spans="1:68" ht="39" customHeight="1" x14ac:dyDescent="0.25">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84"/>
      <c r="AM551" s="18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row>
    <row r="552" spans="1:68" ht="39" customHeight="1" x14ac:dyDescent="0.25">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84"/>
      <c r="AM552" s="18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row>
    <row r="553" spans="1:68" ht="39" customHeight="1" x14ac:dyDescent="0.25">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84"/>
      <c r="AM553" s="18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row>
    <row r="554" spans="1:68" ht="39" customHeight="1" x14ac:dyDescent="0.25">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84"/>
      <c r="AM554" s="18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row>
    <row r="555" spans="1:68" ht="39" customHeight="1" x14ac:dyDescent="0.25">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84"/>
      <c r="AM555" s="18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row>
    <row r="556" spans="1:68" ht="39" customHeight="1" x14ac:dyDescent="0.25">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84"/>
      <c r="AM556" s="18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row>
    <row r="557" spans="1:68" ht="39" customHeight="1" x14ac:dyDescent="0.25">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84"/>
      <c r="AM557" s="18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row>
    <row r="558" spans="1:68" ht="39" customHeight="1" x14ac:dyDescent="0.25">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84"/>
      <c r="AM558" s="18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row>
    <row r="559" spans="1:68" ht="39" customHeight="1" x14ac:dyDescent="0.25">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84"/>
      <c r="AM559" s="18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row>
    <row r="560" spans="1:68" ht="39" customHeight="1" x14ac:dyDescent="0.25">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84"/>
      <c r="AM560" s="18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row>
    <row r="561" spans="1:68" ht="39" customHeight="1" x14ac:dyDescent="0.25">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84"/>
      <c r="AM561" s="18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row>
    <row r="562" spans="1:68" ht="39" customHeight="1" x14ac:dyDescent="0.25">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84"/>
      <c r="AM562" s="18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row>
    <row r="563" spans="1:68" ht="39" customHeight="1" x14ac:dyDescent="0.25">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84"/>
      <c r="AM563" s="18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row>
    <row r="564" spans="1:68" ht="39" customHeight="1" x14ac:dyDescent="0.25">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84"/>
      <c r="AM564" s="18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row>
    <row r="565" spans="1:68" ht="39" customHeight="1" x14ac:dyDescent="0.25">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84"/>
      <c r="AM565" s="18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row>
    <row r="566" spans="1:68" ht="39" customHeight="1" x14ac:dyDescent="0.25">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84"/>
      <c r="AM566" s="18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row>
    <row r="567" spans="1:68" ht="39" customHeight="1" x14ac:dyDescent="0.25">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84"/>
      <c r="AM567" s="18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row>
    <row r="568" spans="1:68" ht="39" customHeight="1" x14ac:dyDescent="0.25">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84"/>
      <c r="AM568" s="18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row>
    <row r="569" spans="1:68" ht="39" customHeight="1" x14ac:dyDescent="0.25">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84"/>
      <c r="AM569" s="18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row>
    <row r="570" spans="1:68" ht="39" customHeight="1" x14ac:dyDescent="0.25">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84"/>
      <c r="AM570" s="18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row>
    <row r="571" spans="1:68" ht="39" customHeight="1" x14ac:dyDescent="0.25">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84"/>
      <c r="AM571" s="18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row>
    <row r="572" spans="1:68" ht="39" customHeight="1" x14ac:dyDescent="0.25">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84"/>
      <c r="AM572" s="18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row>
    <row r="573" spans="1:68" ht="39" customHeight="1" x14ac:dyDescent="0.25">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84"/>
      <c r="AM573" s="18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row>
    <row r="574" spans="1:68" ht="39" customHeight="1" x14ac:dyDescent="0.25">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84"/>
      <c r="AM574" s="18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row>
    <row r="575" spans="1:68" ht="39" customHeight="1" x14ac:dyDescent="0.25">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84"/>
      <c r="AM575" s="18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row>
    <row r="576" spans="1:68" ht="39" customHeight="1" x14ac:dyDescent="0.25">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84"/>
      <c r="AM576" s="18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row>
    <row r="577" spans="1:68" ht="39" customHeight="1" x14ac:dyDescent="0.25">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84"/>
      <c r="AM577" s="18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row>
    <row r="578" spans="1:68" ht="39" customHeight="1" x14ac:dyDescent="0.25">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84"/>
      <c r="AM578" s="18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row>
    <row r="579" spans="1:68" ht="39" customHeight="1" x14ac:dyDescent="0.25">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84"/>
      <c r="AM579" s="18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row>
    <row r="580" spans="1:68" ht="39" customHeight="1" x14ac:dyDescent="0.25">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84"/>
      <c r="AM580" s="18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row>
    <row r="581" spans="1:68" ht="39" customHeight="1" x14ac:dyDescent="0.25">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84"/>
      <c r="AM581" s="18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row>
    <row r="582" spans="1:68" ht="39" customHeight="1" x14ac:dyDescent="0.25">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84"/>
      <c r="AM582" s="18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row>
    <row r="583" spans="1:68" ht="39" customHeight="1" x14ac:dyDescent="0.25">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84"/>
      <c r="AM583" s="18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row>
    <row r="584" spans="1:68" ht="39" customHeight="1" x14ac:dyDescent="0.25">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84"/>
      <c r="AM584" s="18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row>
    <row r="585" spans="1:68" ht="39" customHeight="1" x14ac:dyDescent="0.25">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84"/>
      <c r="AM585" s="18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row>
    <row r="586" spans="1:68" ht="39" customHeight="1" x14ac:dyDescent="0.25">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84"/>
      <c r="AM586" s="18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row>
    <row r="587" spans="1:68" ht="39" customHeight="1" x14ac:dyDescent="0.25">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84"/>
      <c r="AM587" s="18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row>
    <row r="588" spans="1:68" ht="39" customHeight="1" x14ac:dyDescent="0.25">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84"/>
      <c r="AM588" s="18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row>
    <row r="589" spans="1:68" ht="39" customHeight="1" x14ac:dyDescent="0.25">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84"/>
      <c r="AM589" s="18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row>
    <row r="590" spans="1:68" ht="39" customHeight="1" x14ac:dyDescent="0.25">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84"/>
      <c r="AM590" s="18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row>
    <row r="591" spans="1:68" ht="39" customHeight="1" x14ac:dyDescent="0.25">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84"/>
      <c r="AM591" s="18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row>
    <row r="592" spans="1:68" ht="39" customHeight="1" x14ac:dyDescent="0.25">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84"/>
      <c r="AM592" s="18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row>
    <row r="593" spans="1:68" ht="39" customHeight="1" x14ac:dyDescent="0.25">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84"/>
      <c r="AM593" s="18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row>
    <row r="594" spans="1:68" ht="39" customHeight="1" x14ac:dyDescent="0.25">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84"/>
      <c r="AM594" s="18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row>
    <row r="595" spans="1:68" ht="39" customHeight="1" x14ac:dyDescent="0.25">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84"/>
      <c r="AM595" s="18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row>
    <row r="596" spans="1:68" ht="39" customHeight="1" x14ac:dyDescent="0.25">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84"/>
      <c r="AM596" s="18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row>
    <row r="597" spans="1:68" ht="39" customHeight="1" x14ac:dyDescent="0.25">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84"/>
      <c r="AM597" s="18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row>
    <row r="598" spans="1:68" ht="39" customHeight="1" x14ac:dyDescent="0.25">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84"/>
      <c r="AM598" s="18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row>
    <row r="599" spans="1:68" ht="39" customHeight="1" x14ac:dyDescent="0.25">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84"/>
      <c r="AM599" s="18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row>
    <row r="600" spans="1:68" ht="39" customHeight="1" x14ac:dyDescent="0.25">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84"/>
      <c r="AM600" s="18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row>
    <row r="601" spans="1:68" ht="39" customHeight="1" x14ac:dyDescent="0.25">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84"/>
      <c r="AM601" s="18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row>
    <row r="602" spans="1:68" ht="39" customHeight="1" x14ac:dyDescent="0.25">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84"/>
      <c r="AM602" s="18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row>
    <row r="603" spans="1:68" ht="39" customHeight="1" x14ac:dyDescent="0.25">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84"/>
      <c r="AM603" s="18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row>
    <row r="604" spans="1:68" ht="39" customHeight="1" x14ac:dyDescent="0.25">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84"/>
      <c r="AM604" s="18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row>
    <row r="605" spans="1:68" ht="39" customHeight="1" x14ac:dyDescent="0.25">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84"/>
      <c r="AM605" s="18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row>
    <row r="606" spans="1:68" ht="39" customHeight="1" x14ac:dyDescent="0.25">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84"/>
      <c r="AM606" s="18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row>
    <row r="607" spans="1:68" ht="39" customHeight="1" x14ac:dyDescent="0.25">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84"/>
      <c r="AM607" s="18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row>
    <row r="608" spans="1:68" ht="39" customHeight="1" x14ac:dyDescent="0.25">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84"/>
      <c r="AM608" s="18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row>
    <row r="609" spans="1:68" ht="39" customHeight="1" x14ac:dyDescent="0.25">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84"/>
      <c r="AM609" s="18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row>
    <row r="610" spans="1:68" ht="39" customHeight="1" x14ac:dyDescent="0.25">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84"/>
      <c r="AM610" s="18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row>
    <row r="611" spans="1:68" ht="39" customHeight="1" x14ac:dyDescent="0.25">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84"/>
      <c r="AM611" s="18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row>
    <row r="612" spans="1:68" ht="39" customHeight="1" x14ac:dyDescent="0.25">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84"/>
      <c r="AM612" s="18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row>
    <row r="613" spans="1:68" ht="39" customHeight="1" x14ac:dyDescent="0.25">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84"/>
      <c r="AM613" s="18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row>
    <row r="614" spans="1:68" ht="39" customHeight="1" x14ac:dyDescent="0.25">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84"/>
      <c r="AM614" s="18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row>
    <row r="615" spans="1:68" ht="39" customHeight="1" x14ac:dyDescent="0.25">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84"/>
      <c r="AM615" s="18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row>
    <row r="616" spans="1:68" ht="39" customHeight="1" x14ac:dyDescent="0.25">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84"/>
      <c r="AM616" s="18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row>
    <row r="617" spans="1:68" ht="39" customHeight="1" x14ac:dyDescent="0.25">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84"/>
      <c r="AM617" s="18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row>
    <row r="618" spans="1:68" ht="39" customHeight="1" x14ac:dyDescent="0.25">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84"/>
      <c r="AM618" s="18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row>
    <row r="619" spans="1:68" ht="39" customHeight="1" x14ac:dyDescent="0.25">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84"/>
      <c r="AM619" s="18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row>
    <row r="620" spans="1:68" ht="39" customHeight="1" x14ac:dyDescent="0.25">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84"/>
      <c r="AM620" s="18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row>
    <row r="621" spans="1:68" ht="39" customHeight="1" x14ac:dyDescent="0.25">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84"/>
      <c r="AM621" s="18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row>
    <row r="622" spans="1:68" ht="39" customHeight="1" x14ac:dyDescent="0.25">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84"/>
      <c r="AM622" s="18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row>
    <row r="623" spans="1:68" ht="39" customHeight="1" x14ac:dyDescent="0.25">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84"/>
      <c r="AM623" s="18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row>
    <row r="624" spans="1:68" ht="39" customHeight="1" x14ac:dyDescent="0.25">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84"/>
      <c r="AM624" s="18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row>
    <row r="625" spans="1:68" ht="39" customHeight="1" x14ac:dyDescent="0.25">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84"/>
      <c r="AM625" s="18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row>
    <row r="626" spans="1:68" ht="39" customHeight="1" x14ac:dyDescent="0.25">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84"/>
      <c r="AM626" s="18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row>
    <row r="627" spans="1:68" ht="39" customHeight="1" x14ac:dyDescent="0.25">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84"/>
      <c r="AM627" s="18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row>
    <row r="628" spans="1:68" ht="39" customHeight="1" x14ac:dyDescent="0.25">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84"/>
      <c r="AM628" s="18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row>
    <row r="629" spans="1:68" ht="39" customHeight="1" x14ac:dyDescent="0.25">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84"/>
      <c r="AM629" s="18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row>
    <row r="630" spans="1:68" ht="39" customHeight="1" x14ac:dyDescent="0.25">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84"/>
      <c r="AM630" s="18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row>
    <row r="631" spans="1:68" ht="39" customHeight="1" x14ac:dyDescent="0.25">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84"/>
      <c r="AM631" s="18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row>
    <row r="632" spans="1:68" ht="39" customHeight="1" x14ac:dyDescent="0.25">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84"/>
      <c r="AM632" s="18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row>
    <row r="633" spans="1:68" ht="39" customHeight="1" x14ac:dyDescent="0.25">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84"/>
      <c r="AM633" s="18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row>
    <row r="634" spans="1:68" ht="39" customHeight="1" x14ac:dyDescent="0.25">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84"/>
      <c r="AM634" s="18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row>
    <row r="635" spans="1:68" ht="39" customHeight="1" x14ac:dyDescent="0.25">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84"/>
      <c r="AM635" s="18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row>
    <row r="636" spans="1:68" ht="39" customHeight="1" x14ac:dyDescent="0.25">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84"/>
      <c r="AM636" s="18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row>
    <row r="637" spans="1:68" ht="39" customHeight="1" x14ac:dyDescent="0.25">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84"/>
      <c r="AM637" s="18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row>
    <row r="638" spans="1:68" ht="39" customHeight="1" x14ac:dyDescent="0.25">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84"/>
      <c r="AM638" s="18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row>
    <row r="639" spans="1:68" ht="39" customHeight="1" x14ac:dyDescent="0.25">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84"/>
      <c r="AM639" s="18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row>
    <row r="640" spans="1:68" ht="39" customHeight="1" x14ac:dyDescent="0.25">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84"/>
      <c r="AM640" s="18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row>
    <row r="641" spans="1:68" ht="39" customHeight="1" x14ac:dyDescent="0.25">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84"/>
      <c r="AM641" s="18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row>
    <row r="642" spans="1:68" ht="39" customHeight="1" x14ac:dyDescent="0.25">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84"/>
      <c r="AM642" s="18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row>
    <row r="643" spans="1:68" ht="39" customHeight="1" x14ac:dyDescent="0.25">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84"/>
      <c r="AM643" s="18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row>
    <row r="644" spans="1:68" ht="39" customHeight="1" x14ac:dyDescent="0.25">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84"/>
      <c r="AM644" s="18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row>
    <row r="645" spans="1:68" ht="39" customHeight="1" x14ac:dyDescent="0.25">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84"/>
      <c r="AM645" s="18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row>
    <row r="646" spans="1:68" ht="39" customHeight="1" x14ac:dyDescent="0.25">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84"/>
      <c r="AM646" s="18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row>
    <row r="647" spans="1:68" ht="39" customHeight="1" x14ac:dyDescent="0.25">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84"/>
      <c r="AM647" s="18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row>
    <row r="648" spans="1:68" ht="39" customHeight="1" x14ac:dyDescent="0.25">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84"/>
      <c r="AM648" s="18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row>
    <row r="649" spans="1:68" ht="39" customHeight="1" x14ac:dyDescent="0.25">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84"/>
      <c r="AM649" s="18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row>
    <row r="650" spans="1:68" ht="39" customHeight="1" x14ac:dyDescent="0.25">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84"/>
      <c r="AM650" s="18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row>
    <row r="651" spans="1:68" ht="39" customHeight="1" x14ac:dyDescent="0.25">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84"/>
      <c r="AM651" s="18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row>
    <row r="652" spans="1:68" ht="39" customHeight="1" x14ac:dyDescent="0.25">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84"/>
      <c r="AM652" s="18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row>
    <row r="653" spans="1:68" ht="39" customHeight="1" x14ac:dyDescent="0.25">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84"/>
      <c r="AM653" s="18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row>
    <row r="654" spans="1:68" ht="39" customHeight="1" x14ac:dyDescent="0.25">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84"/>
      <c r="AM654" s="18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row>
    <row r="655" spans="1:68" ht="39" customHeight="1" x14ac:dyDescent="0.25">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84"/>
      <c r="AM655" s="18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row>
    <row r="656" spans="1:68" ht="39" customHeight="1" x14ac:dyDescent="0.25">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84"/>
      <c r="AM656" s="18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row>
    <row r="657" spans="1:68" ht="39" customHeight="1" x14ac:dyDescent="0.25">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84"/>
      <c r="AM657" s="18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row>
    <row r="658" spans="1:68" ht="39" customHeight="1" x14ac:dyDescent="0.25">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84"/>
      <c r="AM658" s="18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row>
    <row r="659" spans="1:68" ht="39" customHeight="1" x14ac:dyDescent="0.25">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84"/>
      <c r="AM659" s="18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row>
    <row r="660" spans="1:68" ht="39" customHeight="1" x14ac:dyDescent="0.25">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84"/>
      <c r="AM660" s="18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row>
    <row r="661" spans="1:68" ht="39" customHeight="1" x14ac:dyDescent="0.25">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84"/>
      <c r="AM661" s="18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row>
    <row r="662" spans="1:68" ht="39" customHeight="1" x14ac:dyDescent="0.25">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84"/>
      <c r="AM662" s="18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row>
    <row r="663" spans="1:68" ht="39" customHeight="1" x14ac:dyDescent="0.25">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84"/>
      <c r="AM663" s="18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row>
    <row r="664" spans="1:68" ht="39" customHeight="1" x14ac:dyDescent="0.25">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84"/>
      <c r="AM664" s="18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row>
    <row r="665" spans="1:68" ht="39" customHeight="1" x14ac:dyDescent="0.25">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84"/>
      <c r="AM665" s="18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row>
    <row r="666" spans="1:68" ht="39" customHeight="1" x14ac:dyDescent="0.25">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84"/>
      <c r="AM666" s="18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row>
    <row r="667" spans="1:68" ht="39" customHeight="1" x14ac:dyDescent="0.25">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84"/>
      <c r="AM667" s="18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row>
    <row r="668" spans="1:68" ht="39" customHeight="1" x14ac:dyDescent="0.25">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84"/>
      <c r="AM668" s="18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row>
    <row r="669" spans="1:68" ht="39" customHeight="1" x14ac:dyDescent="0.25">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84"/>
      <c r="AM669" s="18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row>
    <row r="670" spans="1:68" ht="39" customHeight="1" x14ac:dyDescent="0.25">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84"/>
      <c r="AM670" s="18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row>
    <row r="671" spans="1:68" ht="39" customHeight="1" x14ac:dyDescent="0.25">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84"/>
      <c r="AM671" s="18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row>
    <row r="672" spans="1:68" ht="39" customHeight="1" x14ac:dyDescent="0.25">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84"/>
      <c r="AM672" s="18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row>
    <row r="673" spans="1:68" ht="39" customHeight="1" x14ac:dyDescent="0.25">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84"/>
      <c r="AM673" s="18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row>
    <row r="674" spans="1:68" ht="39" customHeight="1" x14ac:dyDescent="0.25">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84"/>
      <c r="AM674" s="18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row>
    <row r="675" spans="1:68" ht="39" customHeight="1" x14ac:dyDescent="0.25">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84"/>
      <c r="AM675" s="18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row>
    <row r="676" spans="1:68" ht="39" customHeight="1" x14ac:dyDescent="0.25">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c r="AB676" s="104"/>
      <c r="AC676" s="104"/>
      <c r="AD676" s="104"/>
      <c r="AE676" s="104"/>
      <c r="AF676" s="104"/>
      <c r="AG676" s="104"/>
      <c r="AH676" s="104"/>
      <c r="AI676" s="104"/>
      <c r="AJ676" s="104"/>
      <c r="AK676" s="104"/>
      <c r="AL676" s="184"/>
      <c r="AM676" s="184"/>
      <c r="AN676" s="104"/>
      <c r="AO676" s="104"/>
      <c r="AP676" s="104"/>
      <c r="AQ676" s="104"/>
      <c r="AR676" s="104"/>
      <c r="AS676" s="104"/>
      <c r="AT676" s="104"/>
      <c r="AU676" s="104"/>
      <c r="AV676" s="104"/>
      <c r="AW676" s="104"/>
      <c r="AX676" s="104"/>
      <c r="AY676" s="104"/>
      <c r="AZ676" s="104"/>
      <c r="BA676" s="104"/>
      <c r="BB676" s="104"/>
      <c r="BC676" s="104"/>
      <c r="BD676" s="104"/>
      <c r="BE676" s="104"/>
      <c r="BF676" s="104"/>
      <c r="BG676" s="104"/>
      <c r="BH676" s="104"/>
      <c r="BI676" s="104"/>
      <c r="BJ676" s="104"/>
      <c r="BK676" s="104"/>
      <c r="BL676" s="104"/>
      <c r="BM676" s="104"/>
      <c r="BN676" s="104"/>
      <c r="BO676" s="104"/>
      <c r="BP676" s="104"/>
    </row>
    <row r="677" spans="1:68" ht="39" customHeight="1" x14ac:dyDescent="0.25">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c r="AB677" s="104"/>
      <c r="AC677" s="104"/>
      <c r="AD677" s="104"/>
      <c r="AE677" s="104"/>
      <c r="AF677" s="104"/>
      <c r="AG677" s="104"/>
      <c r="AH677" s="104"/>
      <c r="AI677" s="104"/>
      <c r="AJ677" s="104"/>
      <c r="AK677" s="104"/>
      <c r="AL677" s="184"/>
      <c r="AM677" s="184"/>
      <c r="AN677" s="104"/>
      <c r="AO677" s="104"/>
      <c r="AP677" s="104"/>
      <c r="AQ677" s="104"/>
      <c r="AR677" s="104"/>
      <c r="AS677" s="104"/>
      <c r="AT677" s="104"/>
      <c r="AU677" s="104"/>
      <c r="AV677" s="104"/>
      <c r="AW677" s="104"/>
      <c r="AX677" s="104"/>
      <c r="AY677" s="104"/>
      <c r="AZ677" s="104"/>
      <c r="BA677" s="104"/>
      <c r="BB677" s="104"/>
      <c r="BC677" s="104"/>
      <c r="BD677" s="104"/>
      <c r="BE677" s="104"/>
      <c r="BF677" s="104"/>
      <c r="BG677" s="104"/>
      <c r="BH677" s="104"/>
      <c r="BI677" s="104"/>
      <c r="BJ677" s="104"/>
      <c r="BK677" s="104"/>
      <c r="BL677" s="104"/>
      <c r="BM677" s="104"/>
      <c r="BN677" s="104"/>
      <c r="BO677" s="104"/>
      <c r="BP677" s="104"/>
    </row>
    <row r="678" spans="1:68" ht="39" customHeight="1" x14ac:dyDescent="0.25">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c r="AG678" s="104"/>
      <c r="AH678" s="104"/>
      <c r="AI678" s="104"/>
      <c r="AJ678" s="104"/>
      <c r="AK678" s="104"/>
      <c r="AL678" s="184"/>
      <c r="AM678" s="184"/>
      <c r="AN678" s="104"/>
      <c r="AO678" s="104"/>
      <c r="AP678" s="104"/>
      <c r="AQ678" s="104"/>
      <c r="AR678" s="104"/>
      <c r="AS678" s="104"/>
      <c r="AT678" s="104"/>
      <c r="AU678" s="104"/>
      <c r="AV678" s="104"/>
      <c r="AW678" s="104"/>
      <c r="AX678" s="104"/>
      <c r="AY678" s="104"/>
      <c r="AZ678" s="104"/>
      <c r="BA678" s="104"/>
      <c r="BB678" s="104"/>
      <c r="BC678" s="104"/>
      <c r="BD678" s="104"/>
      <c r="BE678" s="104"/>
      <c r="BF678" s="104"/>
      <c r="BG678" s="104"/>
      <c r="BH678" s="104"/>
      <c r="BI678" s="104"/>
      <c r="BJ678" s="104"/>
      <c r="BK678" s="104"/>
      <c r="BL678" s="104"/>
      <c r="BM678" s="104"/>
      <c r="BN678" s="104"/>
      <c r="BO678" s="104"/>
      <c r="BP678" s="104"/>
    </row>
    <row r="679" spans="1:68" ht="39" customHeight="1" x14ac:dyDescent="0.25">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84"/>
      <c r="AM679" s="184"/>
      <c r="AN679" s="104"/>
      <c r="AO679" s="104"/>
      <c r="AP679" s="104"/>
      <c r="AQ679" s="104"/>
      <c r="AR679" s="104"/>
      <c r="AS679" s="104"/>
      <c r="AT679" s="104"/>
      <c r="AU679" s="104"/>
      <c r="AV679" s="104"/>
      <c r="AW679" s="104"/>
      <c r="AX679" s="104"/>
      <c r="AY679" s="104"/>
      <c r="AZ679" s="104"/>
      <c r="BA679" s="104"/>
      <c r="BB679" s="104"/>
      <c r="BC679" s="104"/>
      <c r="BD679" s="104"/>
      <c r="BE679" s="104"/>
      <c r="BF679" s="104"/>
      <c r="BG679" s="104"/>
      <c r="BH679" s="104"/>
      <c r="BI679" s="104"/>
      <c r="BJ679" s="104"/>
      <c r="BK679" s="104"/>
      <c r="BL679" s="104"/>
      <c r="BM679" s="104"/>
      <c r="BN679" s="104"/>
      <c r="BO679" s="104"/>
      <c r="BP679" s="104"/>
    </row>
    <row r="680" spans="1:68" ht="39" customHeight="1" x14ac:dyDescent="0.25">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c r="AB680" s="104"/>
      <c r="AC680" s="104"/>
      <c r="AD680" s="104"/>
      <c r="AE680" s="104"/>
      <c r="AF680" s="104"/>
      <c r="AG680" s="104"/>
      <c r="AH680" s="104"/>
      <c r="AI680" s="104"/>
      <c r="AJ680" s="104"/>
      <c r="AK680" s="104"/>
      <c r="AL680" s="184"/>
      <c r="AM680" s="184"/>
      <c r="AN680" s="104"/>
      <c r="AO680" s="104"/>
      <c r="AP680" s="104"/>
      <c r="AQ680" s="104"/>
      <c r="AR680" s="104"/>
      <c r="AS680" s="104"/>
      <c r="AT680" s="104"/>
      <c r="AU680" s="104"/>
      <c r="AV680" s="104"/>
      <c r="AW680" s="104"/>
      <c r="AX680" s="104"/>
      <c r="AY680" s="104"/>
      <c r="AZ680" s="104"/>
      <c r="BA680" s="104"/>
      <c r="BB680" s="104"/>
      <c r="BC680" s="104"/>
      <c r="BD680" s="104"/>
      <c r="BE680" s="104"/>
      <c r="BF680" s="104"/>
      <c r="BG680" s="104"/>
      <c r="BH680" s="104"/>
      <c r="BI680" s="104"/>
      <c r="BJ680" s="104"/>
      <c r="BK680" s="104"/>
      <c r="BL680" s="104"/>
      <c r="BM680" s="104"/>
      <c r="BN680" s="104"/>
      <c r="BO680" s="104"/>
      <c r="BP680" s="104"/>
    </row>
    <row r="681" spans="1:68" ht="39" customHeight="1" x14ac:dyDescent="0.25">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c r="AB681" s="104"/>
      <c r="AC681" s="104"/>
      <c r="AD681" s="104"/>
      <c r="AE681" s="104"/>
      <c r="AF681" s="104"/>
      <c r="AG681" s="104"/>
      <c r="AH681" s="104"/>
      <c r="AI681" s="104"/>
      <c r="AJ681" s="104"/>
      <c r="AK681" s="104"/>
      <c r="AL681" s="184"/>
      <c r="AM681" s="184"/>
      <c r="AN681" s="104"/>
      <c r="AO681" s="104"/>
      <c r="AP681" s="104"/>
      <c r="AQ681" s="104"/>
      <c r="AR681" s="104"/>
      <c r="AS681" s="104"/>
      <c r="AT681" s="104"/>
      <c r="AU681" s="104"/>
      <c r="AV681" s="104"/>
      <c r="AW681" s="104"/>
      <c r="AX681" s="104"/>
      <c r="AY681" s="104"/>
      <c r="AZ681" s="104"/>
      <c r="BA681" s="104"/>
      <c r="BB681" s="104"/>
      <c r="BC681" s="104"/>
      <c r="BD681" s="104"/>
      <c r="BE681" s="104"/>
      <c r="BF681" s="104"/>
      <c r="BG681" s="104"/>
      <c r="BH681" s="104"/>
      <c r="BI681" s="104"/>
      <c r="BJ681" s="104"/>
      <c r="BK681" s="104"/>
      <c r="BL681" s="104"/>
      <c r="BM681" s="104"/>
      <c r="BN681" s="104"/>
      <c r="BO681" s="104"/>
      <c r="BP681" s="104"/>
    </row>
    <row r="682" spans="1:68" ht="39" customHeight="1" x14ac:dyDescent="0.25">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c r="AB682" s="104"/>
      <c r="AC682" s="104"/>
      <c r="AD682" s="104"/>
      <c r="AE682" s="104"/>
      <c r="AF682" s="104"/>
      <c r="AG682" s="104"/>
      <c r="AH682" s="104"/>
      <c r="AI682" s="104"/>
      <c r="AJ682" s="104"/>
      <c r="AK682" s="104"/>
      <c r="AL682" s="184"/>
      <c r="AM682" s="184"/>
      <c r="AN682" s="104"/>
      <c r="AO682" s="104"/>
      <c r="AP682" s="104"/>
      <c r="AQ682" s="104"/>
      <c r="AR682" s="104"/>
      <c r="AS682" s="104"/>
      <c r="AT682" s="104"/>
      <c r="AU682" s="104"/>
      <c r="AV682" s="104"/>
      <c r="AW682" s="104"/>
      <c r="AX682" s="104"/>
      <c r="AY682" s="104"/>
      <c r="AZ682" s="104"/>
      <c r="BA682" s="104"/>
      <c r="BB682" s="104"/>
      <c r="BC682" s="104"/>
      <c r="BD682" s="104"/>
      <c r="BE682" s="104"/>
      <c r="BF682" s="104"/>
      <c r="BG682" s="104"/>
      <c r="BH682" s="104"/>
      <c r="BI682" s="104"/>
      <c r="BJ682" s="104"/>
      <c r="BK682" s="104"/>
      <c r="BL682" s="104"/>
      <c r="BM682" s="104"/>
      <c r="BN682" s="104"/>
      <c r="BO682" s="104"/>
      <c r="BP682" s="104"/>
    </row>
    <row r="683" spans="1:68" ht="39" customHeight="1" x14ac:dyDescent="0.25">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c r="AB683" s="104"/>
      <c r="AC683" s="104"/>
      <c r="AD683" s="104"/>
      <c r="AE683" s="104"/>
      <c r="AF683" s="104"/>
      <c r="AG683" s="104"/>
      <c r="AH683" s="104"/>
      <c r="AI683" s="104"/>
      <c r="AJ683" s="104"/>
      <c r="AK683" s="104"/>
      <c r="AL683" s="184"/>
      <c r="AM683" s="184"/>
      <c r="AN683" s="104"/>
      <c r="AO683" s="104"/>
      <c r="AP683" s="104"/>
      <c r="AQ683" s="104"/>
      <c r="AR683" s="104"/>
      <c r="AS683" s="104"/>
      <c r="AT683" s="104"/>
      <c r="AU683" s="104"/>
      <c r="AV683" s="104"/>
      <c r="AW683" s="104"/>
      <c r="AX683" s="104"/>
      <c r="AY683" s="104"/>
      <c r="AZ683" s="104"/>
      <c r="BA683" s="104"/>
      <c r="BB683" s="104"/>
      <c r="BC683" s="104"/>
      <c r="BD683" s="104"/>
      <c r="BE683" s="104"/>
      <c r="BF683" s="104"/>
      <c r="BG683" s="104"/>
      <c r="BH683" s="104"/>
      <c r="BI683" s="104"/>
      <c r="BJ683" s="104"/>
      <c r="BK683" s="104"/>
      <c r="BL683" s="104"/>
      <c r="BM683" s="104"/>
      <c r="BN683" s="104"/>
      <c r="BO683" s="104"/>
      <c r="BP683" s="104"/>
    </row>
    <row r="684" spans="1:68" ht="39" customHeight="1" x14ac:dyDescent="0.25">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c r="AB684" s="104"/>
      <c r="AC684" s="104"/>
      <c r="AD684" s="104"/>
      <c r="AE684" s="104"/>
      <c r="AF684" s="104"/>
      <c r="AG684" s="104"/>
      <c r="AH684" s="104"/>
      <c r="AI684" s="104"/>
      <c r="AJ684" s="104"/>
      <c r="AK684" s="104"/>
      <c r="AL684" s="184"/>
      <c r="AM684" s="184"/>
      <c r="AN684" s="104"/>
      <c r="AO684" s="104"/>
      <c r="AP684" s="104"/>
      <c r="AQ684" s="104"/>
      <c r="AR684" s="104"/>
      <c r="AS684" s="104"/>
      <c r="AT684" s="104"/>
      <c r="AU684" s="104"/>
      <c r="AV684" s="104"/>
      <c r="AW684" s="104"/>
      <c r="AX684" s="104"/>
      <c r="AY684" s="104"/>
      <c r="AZ684" s="104"/>
      <c r="BA684" s="104"/>
      <c r="BB684" s="104"/>
      <c r="BC684" s="104"/>
      <c r="BD684" s="104"/>
      <c r="BE684" s="104"/>
      <c r="BF684" s="104"/>
      <c r="BG684" s="104"/>
      <c r="BH684" s="104"/>
      <c r="BI684" s="104"/>
      <c r="BJ684" s="104"/>
      <c r="BK684" s="104"/>
      <c r="BL684" s="104"/>
      <c r="BM684" s="104"/>
      <c r="BN684" s="104"/>
      <c r="BO684" s="104"/>
      <c r="BP684" s="104"/>
    </row>
    <row r="685" spans="1:68" ht="39" customHeight="1" x14ac:dyDescent="0.25">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c r="AB685" s="104"/>
      <c r="AC685" s="104"/>
      <c r="AD685" s="104"/>
      <c r="AE685" s="104"/>
      <c r="AF685" s="104"/>
      <c r="AG685" s="104"/>
      <c r="AH685" s="104"/>
      <c r="AI685" s="104"/>
      <c r="AJ685" s="104"/>
      <c r="AK685" s="104"/>
      <c r="AL685" s="184"/>
      <c r="AM685" s="184"/>
      <c r="AN685" s="104"/>
      <c r="AO685" s="104"/>
      <c r="AP685" s="104"/>
      <c r="AQ685" s="104"/>
      <c r="AR685" s="104"/>
      <c r="AS685" s="104"/>
      <c r="AT685" s="104"/>
      <c r="AU685" s="104"/>
      <c r="AV685" s="104"/>
      <c r="AW685" s="104"/>
      <c r="AX685" s="104"/>
      <c r="AY685" s="104"/>
      <c r="AZ685" s="104"/>
      <c r="BA685" s="104"/>
      <c r="BB685" s="104"/>
      <c r="BC685" s="104"/>
      <c r="BD685" s="104"/>
      <c r="BE685" s="104"/>
      <c r="BF685" s="104"/>
      <c r="BG685" s="104"/>
      <c r="BH685" s="104"/>
      <c r="BI685" s="104"/>
      <c r="BJ685" s="104"/>
      <c r="BK685" s="104"/>
      <c r="BL685" s="104"/>
      <c r="BM685" s="104"/>
      <c r="BN685" s="104"/>
      <c r="BO685" s="104"/>
      <c r="BP685" s="104"/>
    </row>
    <row r="686" spans="1:68" ht="39" customHeight="1" x14ac:dyDescent="0.25">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c r="AB686" s="104"/>
      <c r="AC686" s="104"/>
      <c r="AD686" s="104"/>
      <c r="AE686" s="104"/>
      <c r="AF686" s="104"/>
      <c r="AG686" s="104"/>
      <c r="AH686" s="104"/>
      <c r="AI686" s="104"/>
      <c r="AJ686" s="104"/>
      <c r="AK686" s="104"/>
      <c r="AL686" s="184"/>
      <c r="AM686" s="184"/>
      <c r="AN686" s="104"/>
      <c r="AO686" s="104"/>
      <c r="AP686" s="104"/>
      <c r="AQ686" s="104"/>
      <c r="AR686" s="104"/>
      <c r="AS686" s="104"/>
      <c r="AT686" s="104"/>
      <c r="AU686" s="104"/>
      <c r="AV686" s="104"/>
      <c r="AW686" s="104"/>
      <c r="AX686" s="104"/>
      <c r="AY686" s="104"/>
      <c r="AZ686" s="104"/>
      <c r="BA686" s="104"/>
      <c r="BB686" s="104"/>
      <c r="BC686" s="104"/>
      <c r="BD686" s="104"/>
      <c r="BE686" s="104"/>
      <c r="BF686" s="104"/>
      <c r="BG686" s="104"/>
      <c r="BH686" s="104"/>
      <c r="BI686" s="104"/>
      <c r="BJ686" s="104"/>
      <c r="BK686" s="104"/>
      <c r="BL686" s="104"/>
      <c r="BM686" s="104"/>
      <c r="BN686" s="104"/>
      <c r="BO686" s="104"/>
      <c r="BP686" s="104"/>
    </row>
    <row r="687" spans="1:68" ht="39" customHeight="1" x14ac:dyDescent="0.25">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104"/>
      <c r="AC687" s="104"/>
      <c r="AD687" s="104"/>
      <c r="AE687" s="104"/>
      <c r="AF687" s="104"/>
      <c r="AG687" s="104"/>
      <c r="AH687" s="104"/>
      <c r="AI687" s="104"/>
      <c r="AJ687" s="104"/>
      <c r="AK687" s="104"/>
      <c r="AL687" s="184"/>
      <c r="AM687" s="184"/>
      <c r="AN687" s="104"/>
      <c r="AO687" s="104"/>
      <c r="AP687" s="104"/>
      <c r="AQ687" s="104"/>
      <c r="AR687" s="104"/>
      <c r="AS687" s="104"/>
      <c r="AT687" s="104"/>
      <c r="AU687" s="104"/>
      <c r="AV687" s="104"/>
      <c r="AW687" s="104"/>
      <c r="AX687" s="104"/>
      <c r="AY687" s="104"/>
      <c r="AZ687" s="104"/>
      <c r="BA687" s="104"/>
      <c r="BB687" s="104"/>
      <c r="BC687" s="104"/>
      <c r="BD687" s="104"/>
      <c r="BE687" s="104"/>
      <c r="BF687" s="104"/>
      <c r="BG687" s="104"/>
      <c r="BH687" s="104"/>
      <c r="BI687" s="104"/>
      <c r="BJ687" s="104"/>
      <c r="BK687" s="104"/>
      <c r="BL687" s="104"/>
      <c r="BM687" s="104"/>
      <c r="BN687" s="104"/>
      <c r="BO687" s="104"/>
      <c r="BP687" s="104"/>
    </row>
    <row r="688" spans="1:68" ht="39" customHeight="1" x14ac:dyDescent="0.25">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c r="AB688" s="104"/>
      <c r="AC688" s="104"/>
      <c r="AD688" s="104"/>
      <c r="AE688" s="104"/>
      <c r="AF688" s="104"/>
      <c r="AG688" s="104"/>
      <c r="AH688" s="104"/>
      <c r="AI688" s="104"/>
      <c r="AJ688" s="104"/>
      <c r="AK688" s="104"/>
      <c r="AL688" s="184"/>
      <c r="AM688" s="184"/>
      <c r="AN688" s="104"/>
      <c r="AO688" s="104"/>
      <c r="AP688" s="104"/>
      <c r="AQ688" s="104"/>
      <c r="AR688" s="104"/>
      <c r="AS688" s="104"/>
      <c r="AT688" s="104"/>
      <c r="AU688" s="104"/>
      <c r="AV688" s="104"/>
      <c r="AW688" s="104"/>
      <c r="AX688" s="104"/>
      <c r="AY688" s="104"/>
      <c r="AZ688" s="104"/>
      <c r="BA688" s="104"/>
      <c r="BB688" s="104"/>
      <c r="BC688" s="104"/>
      <c r="BD688" s="104"/>
      <c r="BE688" s="104"/>
      <c r="BF688" s="104"/>
      <c r="BG688" s="104"/>
      <c r="BH688" s="104"/>
      <c r="BI688" s="104"/>
      <c r="BJ688" s="104"/>
      <c r="BK688" s="104"/>
      <c r="BL688" s="104"/>
      <c r="BM688" s="104"/>
      <c r="BN688" s="104"/>
      <c r="BO688" s="104"/>
      <c r="BP688" s="104"/>
    </row>
    <row r="689" spans="1:68" ht="39" customHeight="1" x14ac:dyDescent="0.25">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c r="AB689" s="104"/>
      <c r="AC689" s="104"/>
      <c r="AD689" s="104"/>
      <c r="AE689" s="104"/>
      <c r="AF689" s="104"/>
      <c r="AG689" s="104"/>
      <c r="AH689" s="104"/>
      <c r="AI689" s="104"/>
      <c r="AJ689" s="104"/>
      <c r="AK689" s="104"/>
      <c r="AL689" s="184"/>
      <c r="AM689" s="184"/>
      <c r="AN689" s="104"/>
      <c r="AO689" s="104"/>
      <c r="AP689" s="104"/>
      <c r="AQ689" s="104"/>
      <c r="AR689" s="104"/>
      <c r="AS689" s="104"/>
      <c r="AT689" s="104"/>
      <c r="AU689" s="104"/>
      <c r="AV689" s="104"/>
      <c r="AW689" s="104"/>
      <c r="AX689" s="104"/>
      <c r="AY689" s="104"/>
      <c r="AZ689" s="104"/>
      <c r="BA689" s="104"/>
      <c r="BB689" s="104"/>
      <c r="BC689" s="104"/>
      <c r="BD689" s="104"/>
      <c r="BE689" s="104"/>
      <c r="BF689" s="104"/>
      <c r="BG689" s="104"/>
      <c r="BH689" s="104"/>
      <c r="BI689" s="104"/>
      <c r="BJ689" s="104"/>
      <c r="BK689" s="104"/>
      <c r="BL689" s="104"/>
      <c r="BM689" s="104"/>
      <c r="BN689" s="104"/>
      <c r="BO689" s="104"/>
      <c r="BP689" s="104"/>
    </row>
    <row r="690" spans="1:68" ht="39" customHeight="1" x14ac:dyDescent="0.25">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c r="AB690" s="104"/>
      <c r="AC690" s="104"/>
      <c r="AD690" s="104"/>
      <c r="AE690" s="104"/>
      <c r="AF690" s="104"/>
      <c r="AG690" s="104"/>
      <c r="AH690" s="104"/>
      <c r="AI690" s="104"/>
      <c r="AJ690" s="104"/>
      <c r="AK690" s="104"/>
      <c r="AL690" s="184"/>
      <c r="AM690" s="184"/>
      <c r="AN690" s="104"/>
      <c r="AO690" s="104"/>
      <c r="AP690" s="104"/>
      <c r="AQ690" s="104"/>
      <c r="AR690" s="104"/>
      <c r="AS690" s="104"/>
      <c r="AT690" s="104"/>
      <c r="AU690" s="104"/>
      <c r="AV690" s="104"/>
      <c r="AW690" s="104"/>
      <c r="AX690" s="104"/>
      <c r="AY690" s="104"/>
      <c r="AZ690" s="104"/>
      <c r="BA690" s="104"/>
      <c r="BB690" s="104"/>
      <c r="BC690" s="104"/>
      <c r="BD690" s="104"/>
      <c r="BE690" s="104"/>
      <c r="BF690" s="104"/>
      <c r="BG690" s="104"/>
      <c r="BH690" s="104"/>
      <c r="BI690" s="104"/>
      <c r="BJ690" s="104"/>
      <c r="BK690" s="104"/>
      <c r="BL690" s="104"/>
      <c r="BM690" s="104"/>
      <c r="BN690" s="104"/>
      <c r="BO690" s="104"/>
      <c r="BP690" s="104"/>
    </row>
    <row r="691" spans="1:68" ht="39" customHeight="1" x14ac:dyDescent="0.25">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c r="AB691" s="104"/>
      <c r="AC691" s="104"/>
      <c r="AD691" s="104"/>
      <c r="AE691" s="104"/>
      <c r="AF691" s="104"/>
      <c r="AG691" s="104"/>
      <c r="AH691" s="104"/>
      <c r="AI691" s="104"/>
      <c r="AJ691" s="104"/>
      <c r="AK691" s="104"/>
      <c r="AL691" s="184"/>
      <c r="AM691" s="184"/>
      <c r="AN691" s="104"/>
      <c r="AO691" s="104"/>
      <c r="AP691" s="104"/>
      <c r="AQ691" s="104"/>
      <c r="AR691" s="104"/>
      <c r="AS691" s="104"/>
      <c r="AT691" s="104"/>
      <c r="AU691" s="104"/>
      <c r="AV691" s="104"/>
      <c r="AW691" s="104"/>
      <c r="AX691" s="104"/>
      <c r="AY691" s="104"/>
      <c r="AZ691" s="104"/>
      <c r="BA691" s="104"/>
      <c r="BB691" s="104"/>
      <c r="BC691" s="104"/>
      <c r="BD691" s="104"/>
      <c r="BE691" s="104"/>
      <c r="BF691" s="104"/>
      <c r="BG691" s="104"/>
      <c r="BH691" s="104"/>
      <c r="BI691" s="104"/>
      <c r="BJ691" s="104"/>
      <c r="BK691" s="104"/>
      <c r="BL691" s="104"/>
      <c r="BM691" s="104"/>
      <c r="BN691" s="104"/>
      <c r="BO691" s="104"/>
      <c r="BP691" s="104"/>
    </row>
    <row r="692" spans="1:68" ht="39" customHeight="1" x14ac:dyDescent="0.25">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c r="AB692" s="104"/>
      <c r="AC692" s="104"/>
      <c r="AD692" s="104"/>
      <c r="AE692" s="104"/>
      <c r="AF692" s="104"/>
      <c r="AG692" s="104"/>
      <c r="AH692" s="104"/>
      <c r="AI692" s="104"/>
      <c r="AJ692" s="104"/>
      <c r="AK692" s="104"/>
      <c r="AL692" s="184"/>
      <c r="AM692" s="184"/>
      <c r="AN692" s="104"/>
      <c r="AO692" s="104"/>
      <c r="AP692" s="104"/>
      <c r="AQ692" s="104"/>
      <c r="AR692" s="104"/>
      <c r="AS692" s="104"/>
      <c r="AT692" s="104"/>
      <c r="AU692" s="104"/>
      <c r="AV692" s="104"/>
      <c r="AW692" s="104"/>
      <c r="AX692" s="104"/>
      <c r="AY692" s="104"/>
      <c r="AZ692" s="104"/>
      <c r="BA692" s="104"/>
      <c r="BB692" s="104"/>
      <c r="BC692" s="104"/>
      <c r="BD692" s="104"/>
      <c r="BE692" s="104"/>
      <c r="BF692" s="104"/>
      <c r="BG692" s="104"/>
      <c r="BH692" s="104"/>
      <c r="BI692" s="104"/>
      <c r="BJ692" s="104"/>
      <c r="BK692" s="104"/>
      <c r="BL692" s="104"/>
      <c r="BM692" s="104"/>
      <c r="BN692" s="104"/>
      <c r="BO692" s="104"/>
      <c r="BP692" s="104"/>
    </row>
    <row r="693" spans="1:68" ht="39" customHeight="1" x14ac:dyDescent="0.25">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c r="AB693" s="104"/>
      <c r="AC693" s="104"/>
      <c r="AD693" s="104"/>
      <c r="AE693" s="104"/>
      <c r="AF693" s="104"/>
      <c r="AG693" s="104"/>
      <c r="AH693" s="104"/>
      <c r="AI693" s="104"/>
      <c r="AJ693" s="104"/>
      <c r="AK693" s="104"/>
      <c r="AL693" s="184"/>
      <c r="AM693" s="184"/>
      <c r="AN693" s="104"/>
      <c r="AO693" s="104"/>
      <c r="AP693" s="104"/>
      <c r="AQ693" s="104"/>
      <c r="AR693" s="104"/>
      <c r="AS693" s="104"/>
      <c r="AT693" s="104"/>
      <c r="AU693" s="104"/>
      <c r="AV693" s="104"/>
      <c r="AW693" s="104"/>
      <c r="AX693" s="104"/>
      <c r="AY693" s="104"/>
      <c r="AZ693" s="104"/>
      <c r="BA693" s="104"/>
      <c r="BB693" s="104"/>
      <c r="BC693" s="104"/>
      <c r="BD693" s="104"/>
      <c r="BE693" s="104"/>
      <c r="BF693" s="104"/>
      <c r="BG693" s="104"/>
      <c r="BH693" s="104"/>
      <c r="BI693" s="104"/>
      <c r="BJ693" s="104"/>
      <c r="BK693" s="104"/>
      <c r="BL693" s="104"/>
      <c r="BM693" s="104"/>
      <c r="BN693" s="104"/>
      <c r="BO693" s="104"/>
      <c r="BP693" s="104"/>
    </row>
    <row r="694" spans="1:68" ht="39" customHeight="1" x14ac:dyDescent="0.25">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84"/>
      <c r="AM694" s="184"/>
      <c r="AN694" s="104"/>
      <c r="AO694" s="104"/>
      <c r="AP694" s="104"/>
      <c r="AQ694" s="104"/>
      <c r="AR694" s="104"/>
      <c r="AS694" s="104"/>
      <c r="AT694" s="104"/>
      <c r="AU694" s="104"/>
      <c r="AV694" s="104"/>
      <c r="AW694" s="104"/>
      <c r="AX694" s="104"/>
      <c r="AY694" s="104"/>
      <c r="AZ694" s="104"/>
      <c r="BA694" s="104"/>
      <c r="BB694" s="104"/>
      <c r="BC694" s="104"/>
      <c r="BD694" s="104"/>
      <c r="BE694" s="104"/>
      <c r="BF694" s="104"/>
      <c r="BG694" s="104"/>
      <c r="BH694" s="104"/>
      <c r="BI694" s="104"/>
      <c r="BJ694" s="104"/>
      <c r="BK694" s="104"/>
      <c r="BL694" s="104"/>
      <c r="BM694" s="104"/>
      <c r="BN694" s="104"/>
      <c r="BO694" s="104"/>
      <c r="BP694" s="104"/>
    </row>
    <row r="695" spans="1:68" ht="39" customHeight="1" x14ac:dyDescent="0.25">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c r="AA695" s="104"/>
      <c r="AB695" s="104"/>
      <c r="AC695" s="104"/>
      <c r="AD695" s="104"/>
      <c r="AE695" s="104"/>
      <c r="AF695" s="104"/>
      <c r="AG695" s="104"/>
      <c r="AH695" s="104"/>
      <c r="AI695" s="104"/>
      <c r="AJ695" s="104"/>
      <c r="AK695" s="104"/>
      <c r="AL695" s="184"/>
      <c r="AM695" s="184"/>
      <c r="AN695" s="104"/>
      <c r="AO695" s="104"/>
      <c r="AP695" s="104"/>
      <c r="AQ695" s="104"/>
      <c r="AR695" s="104"/>
      <c r="AS695" s="104"/>
      <c r="AT695" s="104"/>
      <c r="AU695" s="104"/>
      <c r="AV695" s="104"/>
      <c r="AW695" s="104"/>
      <c r="AX695" s="104"/>
      <c r="AY695" s="104"/>
      <c r="AZ695" s="104"/>
      <c r="BA695" s="104"/>
      <c r="BB695" s="104"/>
      <c r="BC695" s="104"/>
      <c r="BD695" s="104"/>
      <c r="BE695" s="104"/>
      <c r="BF695" s="104"/>
      <c r="BG695" s="104"/>
      <c r="BH695" s="104"/>
      <c r="BI695" s="104"/>
      <c r="BJ695" s="104"/>
      <c r="BK695" s="104"/>
      <c r="BL695" s="104"/>
      <c r="BM695" s="104"/>
      <c r="BN695" s="104"/>
      <c r="BO695" s="104"/>
      <c r="BP695" s="104"/>
    </row>
    <row r="696" spans="1:68" ht="39" customHeight="1" x14ac:dyDescent="0.25">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c r="AA696" s="104"/>
      <c r="AB696" s="104"/>
      <c r="AC696" s="104"/>
      <c r="AD696" s="104"/>
      <c r="AE696" s="104"/>
      <c r="AF696" s="104"/>
      <c r="AG696" s="104"/>
      <c r="AH696" s="104"/>
      <c r="AI696" s="104"/>
      <c r="AJ696" s="104"/>
      <c r="AK696" s="104"/>
      <c r="AL696" s="184"/>
      <c r="AM696" s="184"/>
      <c r="AN696" s="104"/>
      <c r="AO696" s="104"/>
      <c r="AP696" s="104"/>
      <c r="AQ696" s="104"/>
      <c r="AR696" s="104"/>
      <c r="AS696" s="104"/>
      <c r="AT696" s="104"/>
      <c r="AU696" s="104"/>
      <c r="AV696" s="104"/>
      <c r="AW696" s="104"/>
      <c r="AX696" s="104"/>
      <c r="AY696" s="104"/>
      <c r="AZ696" s="104"/>
      <c r="BA696" s="104"/>
      <c r="BB696" s="104"/>
      <c r="BC696" s="104"/>
      <c r="BD696" s="104"/>
      <c r="BE696" s="104"/>
      <c r="BF696" s="104"/>
      <c r="BG696" s="104"/>
      <c r="BH696" s="104"/>
      <c r="BI696" s="104"/>
      <c r="BJ696" s="104"/>
      <c r="BK696" s="104"/>
      <c r="BL696" s="104"/>
      <c r="BM696" s="104"/>
      <c r="BN696" s="104"/>
      <c r="BO696" s="104"/>
      <c r="BP696" s="104"/>
    </row>
    <row r="697" spans="1:68" ht="39" customHeight="1" x14ac:dyDescent="0.25">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84"/>
      <c r="AM697" s="184"/>
      <c r="AN697" s="104"/>
      <c r="AO697" s="104"/>
      <c r="AP697" s="104"/>
      <c r="AQ697" s="104"/>
      <c r="AR697" s="104"/>
      <c r="AS697" s="104"/>
      <c r="AT697" s="104"/>
      <c r="AU697" s="104"/>
      <c r="AV697" s="104"/>
      <c r="AW697" s="104"/>
      <c r="AX697" s="104"/>
      <c r="AY697" s="104"/>
      <c r="AZ697" s="104"/>
      <c r="BA697" s="104"/>
      <c r="BB697" s="104"/>
      <c r="BC697" s="104"/>
      <c r="BD697" s="104"/>
      <c r="BE697" s="104"/>
      <c r="BF697" s="104"/>
      <c r="BG697" s="104"/>
      <c r="BH697" s="104"/>
      <c r="BI697" s="104"/>
      <c r="BJ697" s="104"/>
      <c r="BK697" s="104"/>
      <c r="BL697" s="104"/>
      <c r="BM697" s="104"/>
      <c r="BN697" s="104"/>
      <c r="BO697" s="104"/>
      <c r="BP697" s="104"/>
    </row>
    <row r="698" spans="1:68" ht="39" customHeight="1" x14ac:dyDescent="0.25">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84"/>
      <c r="AM698" s="184"/>
      <c r="AN698" s="104"/>
      <c r="AO698" s="104"/>
      <c r="AP698" s="104"/>
      <c r="AQ698" s="104"/>
      <c r="AR698" s="104"/>
      <c r="AS698" s="104"/>
      <c r="AT698" s="104"/>
      <c r="AU698" s="104"/>
      <c r="AV698" s="104"/>
      <c r="AW698" s="104"/>
      <c r="AX698" s="104"/>
      <c r="AY698" s="104"/>
      <c r="AZ698" s="104"/>
      <c r="BA698" s="104"/>
      <c r="BB698" s="104"/>
      <c r="BC698" s="104"/>
      <c r="BD698" s="104"/>
      <c r="BE698" s="104"/>
      <c r="BF698" s="104"/>
      <c r="BG698" s="104"/>
      <c r="BH698" s="104"/>
      <c r="BI698" s="104"/>
      <c r="BJ698" s="104"/>
      <c r="BK698" s="104"/>
      <c r="BL698" s="104"/>
      <c r="BM698" s="104"/>
      <c r="BN698" s="104"/>
      <c r="BO698" s="104"/>
      <c r="BP698" s="104"/>
    </row>
    <row r="699" spans="1:68" ht="39" customHeight="1" x14ac:dyDescent="0.25">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c r="AE699" s="104"/>
      <c r="AF699" s="104"/>
      <c r="AG699" s="104"/>
      <c r="AH699" s="104"/>
      <c r="AI699" s="104"/>
      <c r="AJ699" s="104"/>
      <c r="AK699" s="104"/>
      <c r="AL699" s="184"/>
      <c r="AM699" s="184"/>
      <c r="AN699" s="104"/>
      <c r="AO699" s="104"/>
      <c r="AP699" s="104"/>
      <c r="AQ699" s="104"/>
      <c r="AR699" s="104"/>
      <c r="AS699" s="104"/>
      <c r="AT699" s="104"/>
      <c r="AU699" s="104"/>
      <c r="AV699" s="104"/>
      <c r="AW699" s="104"/>
      <c r="AX699" s="104"/>
      <c r="AY699" s="104"/>
      <c r="AZ699" s="104"/>
      <c r="BA699" s="104"/>
      <c r="BB699" s="104"/>
      <c r="BC699" s="104"/>
      <c r="BD699" s="104"/>
      <c r="BE699" s="104"/>
      <c r="BF699" s="104"/>
      <c r="BG699" s="104"/>
      <c r="BH699" s="104"/>
      <c r="BI699" s="104"/>
      <c r="BJ699" s="104"/>
      <c r="BK699" s="104"/>
      <c r="BL699" s="104"/>
      <c r="BM699" s="104"/>
      <c r="BN699" s="104"/>
      <c r="BO699" s="104"/>
      <c r="BP699" s="104"/>
    </row>
    <row r="700" spans="1:68" ht="39" customHeight="1" x14ac:dyDescent="0.25">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c r="AB700" s="104"/>
      <c r="AC700" s="104"/>
      <c r="AD700" s="104"/>
      <c r="AE700" s="104"/>
      <c r="AF700" s="104"/>
      <c r="AG700" s="104"/>
      <c r="AH700" s="104"/>
      <c r="AI700" s="104"/>
      <c r="AJ700" s="104"/>
      <c r="AK700" s="104"/>
      <c r="AL700" s="184"/>
      <c r="AM700" s="184"/>
      <c r="AN700" s="104"/>
      <c r="AO700" s="104"/>
      <c r="AP700" s="104"/>
      <c r="AQ700" s="104"/>
      <c r="AR700" s="104"/>
      <c r="AS700" s="104"/>
      <c r="AT700" s="104"/>
      <c r="AU700" s="104"/>
      <c r="AV700" s="104"/>
      <c r="AW700" s="104"/>
      <c r="AX700" s="104"/>
      <c r="AY700" s="104"/>
      <c r="AZ700" s="104"/>
      <c r="BA700" s="104"/>
      <c r="BB700" s="104"/>
      <c r="BC700" s="104"/>
      <c r="BD700" s="104"/>
      <c r="BE700" s="104"/>
      <c r="BF700" s="104"/>
      <c r="BG700" s="104"/>
      <c r="BH700" s="104"/>
      <c r="BI700" s="104"/>
      <c r="BJ700" s="104"/>
      <c r="BK700" s="104"/>
      <c r="BL700" s="104"/>
      <c r="BM700" s="104"/>
      <c r="BN700" s="104"/>
      <c r="BO700" s="104"/>
      <c r="BP700" s="104"/>
    </row>
    <row r="701" spans="1:68" ht="39" customHeight="1" x14ac:dyDescent="0.25">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c r="AB701" s="104"/>
      <c r="AC701" s="104"/>
      <c r="AD701" s="104"/>
      <c r="AE701" s="104"/>
      <c r="AF701" s="104"/>
      <c r="AG701" s="104"/>
      <c r="AH701" s="104"/>
      <c r="AI701" s="104"/>
      <c r="AJ701" s="104"/>
      <c r="AK701" s="104"/>
      <c r="AL701" s="184"/>
      <c r="AM701" s="184"/>
      <c r="AN701" s="104"/>
      <c r="AO701" s="104"/>
      <c r="AP701" s="104"/>
      <c r="AQ701" s="104"/>
      <c r="AR701" s="104"/>
      <c r="AS701" s="104"/>
      <c r="AT701" s="104"/>
      <c r="AU701" s="104"/>
      <c r="AV701" s="104"/>
      <c r="AW701" s="104"/>
      <c r="AX701" s="104"/>
      <c r="AY701" s="104"/>
      <c r="AZ701" s="104"/>
      <c r="BA701" s="104"/>
      <c r="BB701" s="104"/>
      <c r="BC701" s="104"/>
      <c r="BD701" s="104"/>
      <c r="BE701" s="104"/>
      <c r="BF701" s="104"/>
      <c r="BG701" s="104"/>
      <c r="BH701" s="104"/>
      <c r="BI701" s="104"/>
      <c r="BJ701" s="104"/>
      <c r="BK701" s="104"/>
      <c r="BL701" s="104"/>
      <c r="BM701" s="104"/>
      <c r="BN701" s="104"/>
      <c r="BO701" s="104"/>
      <c r="BP701" s="104"/>
    </row>
    <row r="702" spans="1:68" ht="39" customHeight="1" x14ac:dyDescent="0.25">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c r="AB702" s="104"/>
      <c r="AC702" s="104"/>
      <c r="AD702" s="104"/>
      <c r="AE702" s="104"/>
      <c r="AF702" s="104"/>
      <c r="AG702" s="104"/>
      <c r="AH702" s="104"/>
      <c r="AI702" s="104"/>
      <c r="AJ702" s="104"/>
      <c r="AK702" s="104"/>
      <c r="AL702" s="184"/>
      <c r="AM702" s="184"/>
      <c r="AN702" s="104"/>
      <c r="AO702" s="104"/>
      <c r="AP702" s="104"/>
      <c r="AQ702" s="104"/>
      <c r="AR702" s="104"/>
      <c r="AS702" s="104"/>
      <c r="AT702" s="104"/>
      <c r="AU702" s="104"/>
      <c r="AV702" s="104"/>
      <c r="AW702" s="104"/>
      <c r="AX702" s="104"/>
      <c r="AY702" s="104"/>
      <c r="AZ702" s="104"/>
      <c r="BA702" s="104"/>
      <c r="BB702" s="104"/>
      <c r="BC702" s="104"/>
      <c r="BD702" s="104"/>
      <c r="BE702" s="104"/>
      <c r="BF702" s="104"/>
      <c r="BG702" s="104"/>
      <c r="BH702" s="104"/>
      <c r="BI702" s="104"/>
      <c r="BJ702" s="104"/>
      <c r="BK702" s="104"/>
      <c r="BL702" s="104"/>
      <c r="BM702" s="104"/>
      <c r="BN702" s="104"/>
      <c r="BO702" s="104"/>
      <c r="BP702" s="104"/>
    </row>
    <row r="703" spans="1:68" ht="39" customHeight="1" x14ac:dyDescent="0.25">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c r="AB703" s="104"/>
      <c r="AC703" s="104"/>
      <c r="AD703" s="104"/>
      <c r="AE703" s="104"/>
      <c r="AF703" s="104"/>
      <c r="AG703" s="104"/>
      <c r="AH703" s="104"/>
      <c r="AI703" s="104"/>
      <c r="AJ703" s="104"/>
      <c r="AK703" s="104"/>
      <c r="AL703" s="184"/>
      <c r="AM703" s="184"/>
      <c r="AN703" s="104"/>
      <c r="AO703" s="104"/>
      <c r="AP703" s="104"/>
      <c r="AQ703" s="104"/>
      <c r="AR703" s="104"/>
      <c r="AS703" s="104"/>
      <c r="AT703" s="104"/>
      <c r="AU703" s="104"/>
      <c r="AV703" s="104"/>
      <c r="AW703" s="104"/>
      <c r="AX703" s="104"/>
      <c r="AY703" s="104"/>
      <c r="AZ703" s="104"/>
      <c r="BA703" s="104"/>
      <c r="BB703" s="104"/>
      <c r="BC703" s="104"/>
      <c r="BD703" s="104"/>
      <c r="BE703" s="104"/>
      <c r="BF703" s="104"/>
      <c r="BG703" s="104"/>
      <c r="BH703" s="104"/>
      <c r="BI703" s="104"/>
      <c r="BJ703" s="104"/>
      <c r="BK703" s="104"/>
      <c r="BL703" s="104"/>
      <c r="BM703" s="104"/>
      <c r="BN703" s="104"/>
      <c r="BO703" s="104"/>
      <c r="BP703" s="104"/>
    </row>
    <row r="704" spans="1:68" ht="39" customHeight="1" x14ac:dyDescent="0.25">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c r="AB704" s="104"/>
      <c r="AC704" s="104"/>
      <c r="AD704" s="104"/>
      <c r="AE704" s="104"/>
      <c r="AF704" s="104"/>
      <c r="AG704" s="104"/>
      <c r="AH704" s="104"/>
      <c r="AI704" s="104"/>
      <c r="AJ704" s="104"/>
      <c r="AK704" s="104"/>
      <c r="AL704" s="184"/>
      <c r="AM704" s="184"/>
      <c r="AN704" s="104"/>
      <c r="AO704" s="104"/>
      <c r="AP704" s="104"/>
      <c r="AQ704" s="104"/>
      <c r="AR704" s="104"/>
      <c r="AS704" s="104"/>
      <c r="AT704" s="104"/>
      <c r="AU704" s="104"/>
      <c r="AV704" s="104"/>
      <c r="AW704" s="104"/>
      <c r="AX704" s="104"/>
      <c r="AY704" s="104"/>
      <c r="AZ704" s="104"/>
      <c r="BA704" s="104"/>
      <c r="BB704" s="104"/>
      <c r="BC704" s="104"/>
      <c r="BD704" s="104"/>
      <c r="BE704" s="104"/>
      <c r="BF704" s="104"/>
      <c r="BG704" s="104"/>
      <c r="BH704" s="104"/>
      <c r="BI704" s="104"/>
      <c r="BJ704" s="104"/>
      <c r="BK704" s="104"/>
      <c r="BL704" s="104"/>
      <c r="BM704" s="104"/>
      <c r="BN704" s="104"/>
      <c r="BO704" s="104"/>
      <c r="BP704" s="104"/>
    </row>
    <row r="705" spans="1:68" ht="39" customHeight="1" x14ac:dyDescent="0.25">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c r="AB705" s="104"/>
      <c r="AC705" s="104"/>
      <c r="AD705" s="104"/>
      <c r="AE705" s="104"/>
      <c r="AF705" s="104"/>
      <c r="AG705" s="104"/>
      <c r="AH705" s="104"/>
      <c r="AI705" s="104"/>
      <c r="AJ705" s="104"/>
      <c r="AK705" s="104"/>
      <c r="AL705" s="184"/>
      <c r="AM705" s="184"/>
      <c r="AN705" s="104"/>
      <c r="AO705" s="104"/>
      <c r="AP705" s="104"/>
      <c r="AQ705" s="104"/>
      <c r="AR705" s="104"/>
      <c r="AS705" s="104"/>
      <c r="AT705" s="104"/>
      <c r="AU705" s="104"/>
      <c r="AV705" s="104"/>
      <c r="AW705" s="104"/>
      <c r="AX705" s="104"/>
      <c r="AY705" s="104"/>
      <c r="AZ705" s="104"/>
      <c r="BA705" s="104"/>
      <c r="BB705" s="104"/>
      <c r="BC705" s="104"/>
      <c r="BD705" s="104"/>
      <c r="BE705" s="104"/>
      <c r="BF705" s="104"/>
      <c r="BG705" s="104"/>
      <c r="BH705" s="104"/>
      <c r="BI705" s="104"/>
      <c r="BJ705" s="104"/>
      <c r="BK705" s="104"/>
      <c r="BL705" s="104"/>
      <c r="BM705" s="104"/>
      <c r="BN705" s="104"/>
      <c r="BO705" s="104"/>
      <c r="BP705" s="104"/>
    </row>
    <row r="706" spans="1:68" ht="39" customHeight="1" x14ac:dyDescent="0.25">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c r="AB706" s="104"/>
      <c r="AC706" s="104"/>
      <c r="AD706" s="104"/>
      <c r="AE706" s="104"/>
      <c r="AF706" s="104"/>
      <c r="AG706" s="104"/>
      <c r="AH706" s="104"/>
      <c r="AI706" s="104"/>
      <c r="AJ706" s="104"/>
      <c r="AK706" s="104"/>
      <c r="AL706" s="184"/>
      <c r="AM706" s="184"/>
      <c r="AN706" s="104"/>
      <c r="AO706" s="104"/>
      <c r="AP706" s="104"/>
      <c r="AQ706" s="104"/>
      <c r="AR706" s="104"/>
      <c r="AS706" s="104"/>
      <c r="AT706" s="104"/>
      <c r="AU706" s="104"/>
      <c r="AV706" s="104"/>
      <c r="AW706" s="104"/>
      <c r="AX706" s="104"/>
      <c r="AY706" s="104"/>
      <c r="AZ706" s="104"/>
      <c r="BA706" s="104"/>
      <c r="BB706" s="104"/>
      <c r="BC706" s="104"/>
      <c r="BD706" s="104"/>
      <c r="BE706" s="104"/>
      <c r="BF706" s="104"/>
      <c r="BG706" s="104"/>
      <c r="BH706" s="104"/>
      <c r="BI706" s="104"/>
      <c r="BJ706" s="104"/>
      <c r="BK706" s="104"/>
      <c r="BL706" s="104"/>
      <c r="BM706" s="104"/>
      <c r="BN706" s="104"/>
      <c r="BO706" s="104"/>
      <c r="BP706" s="104"/>
    </row>
    <row r="707" spans="1:68" ht="39" customHeight="1" x14ac:dyDescent="0.25">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c r="AB707" s="104"/>
      <c r="AC707" s="104"/>
      <c r="AD707" s="104"/>
      <c r="AE707" s="104"/>
      <c r="AF707" s="104"/>
      <c r="AG707" s="104"/>
      <c r="AH707" s="104"/>
      <c r="AI707" s="104"/>
      <c r="AJ707" s="104"/>
      <c r="AK707" s="104"/>
      <c r="AL707" s="184"/>
      <c r="AM707" s="184"/>
      <c r="AN707" s="104"/>
      <c r="AO707" s="104"/>
      <c r="AP707" s="104"/>
      <c r="AQ707" s="104"/>
      <c r="AR707" s="104"/>
      <c r="AS707" s="104"/>
      <c r="AT707" s="104"/>
      <c r="AU707" s="104"/>
      <c r="AV707" s="104"/>
      <c r="AW707" s="104"/>
      <c r="AX707" s="104"/>
      <c r="AY707" s="104"/>
      <c r="AZ707" s="104"/>
      <c r="BA707" s="104"/>
      <c r="BB707" s="104"/>
      <c r="BC707" s="104"/>
      <c r="BD707" s="104"/>
      <c r="BE707" s="104"/>
      <c r="BF707" s="104"/>
      <c r="BG707" s="104"/>
      <c r="BH707" s="104"/>
      <c r="BI707" s="104"/>
      <c r="BJ707" s="104"/>
      <c r="BK707" s="104"/>
      <c r="BL707" s="104"/>
      <c r="BM707" s="104"/>
      <c r="BN707" s="104"/>
      <c r="BO707" s="104"/>
      <c r="BP707" s="104"/>
    </row>
    <row r="708" spans="1:68" ht="39" customHeight="1" x14ac:dyDescent="0.25">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c r="AB708" s="104"/>
      <c r="AC708" s="104"/>
      <c r="AD708" s="104"/>
      <c r="AE708" s="104"/>
      <c r="AF708" s="104"/>
      <c r="AG708" s="104"/>
      <c r="AH708" s="104"/>
      <c r="AI708" s="104"/>
      <c r="AJ708" s="104"/>
      <c r="AK708" s="104"/>
      <c r="AL708" s="184"/>
      <c r="AM708" s="184"/>
      <c r="AN708" s="104"/>
      <c r="AO708" s="104"/>
      <c r="AP708" s="104"/>
      <c r="AQ708" s="104"/>
      <c r="AR708" s="104"/>
      <c r="AS708" s="104"/>
      <c r="AT708" s="104"/>
      <c r="AU708" s="104"/>
      <c r="AV708" s="104"/>
      <c r="AW708" s="104"/>
      <c r="AX708" s="104"/>
      <c r="AY708" s="104"/>
      <c r="AZ708" s="104"/>
      <c r="BA708" s="104"/>
      <c r="BB708" s="104"/>
      <c r="BC708" s="104"/>
      <c r="BD708" s="104"/>
      <c r="BE708" s="104"/>
      <c r="BF708" s="104"/>
      <c r="BG708" s="104"/>
      <c r="BH708" s="104"/>
      <c r="BI708" s="104"/>
      <c r="BJ708" s="104"/>
      <c r="BK708" s="104"/>
      <c r="BL708" s="104"/>
      <c r="BM708" s="104"/>
      <c r="BN708" s="104"/>
      <c r="BO708" s="104"/>
      <c r="BP708" s="104"/>
    </row>
    <row r="709" spans="1:68" ht="39" customHeight="1" x14ac:dyDescent="0.25">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c r="AB709" s="104"/>
      <c r="AC709" s="104"/>
      <c r="AD709" s="104"/>
      <c r="AE709" s="104"/>
      <c r="AF709" s="104"/>
      <c r="AG709" s="104"/>
      <c r="AH709" s="104"/>
      <c r="AI709" s="104"/>
      <c r="AJ709" s="104"/>
      <c r="AK709" s="104"/>
      <c r="AL709" s="184"/>
      <c r="AM709" s="184"/>
      <c r="AN709" s="104"/>
      <c r="AO709" s="104"/>
      <c r="AP709" s="104"/>
      <c r="AQ709" s="104"/>
      <c r="AR709" s="104"/>
      <c r="AS709" s="104"/>
      <c r="AT709" s="104"/>
      <c r="AU709" s="104"/>
      <c r="AV709" s="104"/>
      <c r="AW709" s="104"/>
      <c r="AX709" s="104"/>
      <c r="AY709" s="104"/>
      <c r="AZ709" s="104"/>
      <c r="BA709" s="104"/>
      <c r="BB709" s="104"/>
      <c r="BC709" s="104"/>
      <c r="BD709" s="104"/>
      <c r="BE709" s="104"/>
      <c r="BF709" s="104"/>
      <c r="BG709" s="104"/>
      <c r="BH709" s="104"/>
      <c r="BI709" s="104"/>
      <c r="BJ709" s="104"/>
      <c r="BK709" s="104"/>
      <c r="BL709" s="104"/>
      <c r="BM709" s="104"/>
      <c r="BN709" s="104"/>
      <c r="BO709" s="104"/>
      <c r="BP709" s="104"/>
    </row>
    <row r="710" spans="1:68" ht="39" customHeight="1" x14ac:dyDescent="0.25">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c r="AB710" s="104"/>
      <c r="AC710" s="104"/>
      <c r="AD710" s="104"/>
      <c r="AE710" s="104"/>
      <c r="AF710" s="104"/>
      <c r="AG710" s="104"/>
      <c r="AH710" s="104"/>
      <c r="AI710" s="104"/>
      <c r="AJ710" s="104"/>
      <c r="AK710" s="104"/>
      <c r="AL710" s="184"/>
      <c r="AM710" s="184"/>
      <c r="AN710" s="104"/>
      <c r="AO710" s="104"/>
      <c r="AP710" s="104"/>
      <c r="AQ710" s="104"/>
      <c r="AR710" s="104"/>
      <c r="AS710" s="104"/>
      <c r="AT710" s="104"/>
      <c r="AU710" s="104"/>
      <c r="AV710" s="104"/>
      <c r="AW710" s="104"/>
      <c r="AX710" s="104"/>
      <c r="AY710" s="104"/>
      <c r="AZ710" s="104"/>
      <c r="BA710" s="104"/>
      <c r="BB710" s="104"/>
      <c r="BC710" s="104"/>
      <c r="BD710" s="104"/>
      <c r="BE710" s="104"/>
      <c r="BF710" s="104"/>
      <c r="BG710" s="104"/>
      <c r="BH710" s="104"/>
      <c r="BI710" s="104"/>
      <c r="BJ710" s="104"/>
      <c r="BK710" s="104"/>
      <c r="BL710" s="104"/>
      <c r="BM710" s="104"/>
      <c r="BN710" s="104"/>
      <c r="BO710" s="104"/>
      <c r="BP710" s="104"/>
    </row>
    <row r="711" spans="1:68" ht="39" customHeight="1" x14ac:dyDescent="0.25">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c r="AG711" s="104"/>
      <c r="AH711" s="104"/>
      <c r="AI711" s="104"/>
      <c r="AJ711" s="104"/>
      <c r="AK711" s="104"/>
      <c r="AL711" s="184"/>
      <c r="AM711" s="184"/>
      <c r="AN711" s="104"/>
      <c r="AO711" s="104"/>
      <c r="AP711" s="104"/>
      <c r="AQ711" s="104"/>
      <c r="AR711" s="104"/>
      <c r="AS711" s="104"/>
      <c r="AT711" s="104"/>
      <c r="AU711" s="104"/>
      <c r="AV711" s="104"/>
      <c r="AW711" s="104"/>
      <c r="AX711" s="104"/>
      <c r="AY711" s="104"/>
      <c r="AZ711" s="104"/>
      <c r="BA711" s="104"/>
      <c r="BB711" s="104"/>
      <c r="BC711" s="104"/>
      <c r="BD711" s="104"/>
      <c r="BE711" s="104"/>
      <c r="BF711" s="104"/>
      <c r="BG711" s="104"/>
      <c r="BH711" s="104"/>
      <c r="BI711" s="104"/>
      <c r="BJ711" s="104"/>
      <c r="BK711" s="104"/>
      <c r="BL711" s="104"/>
      <c r="BM711" s="104"/>
      <c r="BN711" s="104"/>
      <c r="BO711" s="104"/>
      <c r="BP711" s="104"/>
    </row>
    <row r="712" spans="1:68" ht="39" customHeight="1" x14ac:dyDescent="0.25">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c r="AB712" s="104"/>
      <c r="AC712" s="104"/>
      <c r="AD712" s="104"/>
      <c r="AE712" s="104"/>
      <c r="AF712" s="104"/>
      <c r="AG712" s="104"/>
      <c r="AH712" s="104"/>
      <c r="AI712" s="104"/>
      <c r="AJ712" s="104"/>
      <c r="AK712" s="104"/>
      <c r="AL712" s="184"/>
      <c r="AM712" s="184"/>
      <c r="AN712" s="104"/>
      <c r="AO712" s="104"/>
      <c r="AP712" s="104"/>
      <c r="AQ712" s="104"/>
      <c r="AR712" s="104"/>
      <c r="AS712" s="104"/>
      <c r="AT712" s="104"/>
      <c r="AU712" s="104"/>
      <c r="AV712" s="104"/>
      <c r="AW712" s="104"/>
      <c r="AX712" s="104"/>
      <c r="AY712" s="104"/>
      <c r="AZ712" s="104"/>
      <c r="BA712" s="104"/>
      <c r="BB712" s="104"/>
      <c r="BC712" s="104"/>
      <c r="BD712" s="104"/>
      <c r="BE712" s="104"/>
      <c r="BF712" s="104"/>
      <c r="BG712" s="104"/>
      <c r="BH712" s="104"/>
      <c r="BI712" s="104"/>
      <c r="BJ712" s="104"/>
      <c r="BK712" s="104"/>
      <c r="BL712" s="104"/>
      <c r="BM712" s="104"/>
      <c r="BN712" s="104"/>
      <c r="BO712" s="104"/>
      <c r="BP712" s="104"/>
    </row>
    <row r="713" spans="1:68" ht="39" customHeight="1" x14ac:dyDescent="0.25">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c r="AC713" s="104"/>
      <c r="AD713" s="104"/>
      <c r="AE713" s="104"/>
      <c r="AF713" s="104"/>
      <c r="AG713" s="104"/>
      <c r="AH713" s="104"/>
      <c r="AI713" s="104"/>
      <c r="AJ713" s="104"/>
      <c r="AK713" s="104"/>
      <c r="AL713" s="184"/>
      <c r="AM713" s="184"/>
      <c r="AN713" s="104"/>
      <c r="AO713" s="104"/>
      <c r="AP713" s="104"/>
      <c r="AQ713" s="104"/>
      <c r="AR713" s="104"/>
      <c r="AS713" s="104"/>
      <c r="AT713" s="104"/>
      <c r="AU713" s="104"/>
      <c r="AV713" s="104"/>
      <c r="AW713" s="104"/>
      <c r="AX713" s="104"/>
      <c r="AY713" s="104"/>
      <c r="AZ713" s="104"/>
      <c r="BA713" s="104"/>
      <c r="BB713" s="104"/>
      <c r="BC713" s="104"/>
      <c r="BD713" s="104"/>
      <c r="BE713" s="104"/>
      <c r="BF713" s="104"/>
      <c r="BG713" s="104"/>
      <c r="BH713" s="104"/>
      <c r="BI713" s="104"/>
      <c r="BJ713" s="104"/>
      <c r="BK713" s="104"/>
      <c r="BL713" s="104"/>
      <c r="BM713" s="104"/>
      <c r="BN713" s="104"/>
      <c r="BO713" s="104"/>
      <c r="BP713" s="104"/>
    </row>
    <row r="714" spans="1:68" ht="39" customHeight="1" x14ac:dyDescent="0.25">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c r="AB714" s="104"/>
      <c r="AC714" s="104"/>
      <c r="AD714" s="104"/>
      <c r="AE714" s="104"/>
      <c r="AF714" s="104"/>
      <c r="AG714" s="104"/>
      <c r="AH714" s="104"/>
      <c r="AI714" s="104"/>
      <c r="AJ714" s="104"/>
      <c r="AK714" s="104"/>
      <c r="AL714" s="184"/>
      <c r="AM714" s="184"/>
      <c r="AN714" s="104"/>
      <c r="AO714" s="104"/>
      <c r="AP714" s="104"/>
      <c r="AQ714" s="104"/>
      <c r="AR714" s="104"/>
      <c r="AS714" s="104"/>
      <c r="AT714" s="104"/>
      <c r="AU714" s="104"/>
      <c r="AV714" s="104"/>
      <c r="AW714" s="104"/>
      <c r="AX714" s="104"/>
      <c r="AY714" s="104"/>
      <c r="AZ714" s="104"/>
      <c r="BA714" s="104"/>
      <c r="BB714" s="104"/>
      <c r="BC714" s="104"/>
      <c r="BD714" s="104"/>
      <c r="BE714" s="104"/>
      <c r="BF714" s="104"/>
      <c r="BG714" s="104"/>
      <c r="BH714" s="104"/>
      <c r="BI714" s="104"/>
      <c r="BJ714" s="104"/>
      <c r="BK714" s="104"/>
      <c r="BL714" s="104"/>
      <c r="BM714" s="104"/>
      <c r="BN714" s="104"/>
      <c r="BO714" s="104"/>
      <c r="BP714" s="104"/>
    </row>
    <row r="715" spans="1:68" ht="39" customHeight="1" x14ac:dyDescent="0.25">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c r="AB715" s="104"/>
      <c r="AC715" s="104"/>
      <c r="AD715" s="104"/>
      <c r="AE715" s="104"/>
      <c r="AF715" s="104"/>
      <c r="AG715" s="104"/>
      <c r="AH715" s="104"/>
      <c r="AI715" s="104"/>
      <c r="AJ715" s="104"/>
      <c r="AK715" s="104"/>
      <c r="AL715" s="184"/>
      <c r="AM715" s="184"/>
      <c r="AN715" s="104"/>
      <c r="AO715" s="104"/>
      <c r="AP715" s="104"/>
      <c r="AQ715" s="104"/>
      <c r="AR715" s="104"/>
      <c r="AS715" s="104"/>
      <c r="AT715" s="104"/>
      <c r="AU715" s="104"/>
      <c r="AV715" s="104"/>
      <c r="AW715" s="104"/>
      <c r="AX715" s="104"/>
      <c r="AY715" s="104"/>
      <c r="AZ715" s="104"/>
      <c r="BA715" s="104"/>
      <c r="BB715" s="104"/>
      <c r="BC715" s="104"/>
      <c r="BD715" s="104"/>
      <c r="BE715" s="104"/>
      <c r="BF715" s="104"/>
      <c r="BG715" s="104"/>
      <c r="BH715" s="104"/>
      <c r="BI715" s="104"/>
      <c r="BJ715" s="104"/>
      <c r="BK715" s="104"/>
      <c r="BL715" s="104"/>
      <c r="BM715" s="104"/>
      <c r="BN715" s="104"/>
      <c r="BO715" s="104"/>
      <c r="BP715" s="104"/>
    </row>
    <row r="716" spans="1:68" ht="39" customHeight="1" x14ac:dyDescent="0.25">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c r="AB716" s="104"/>
      <c r="AC716" s="104"/>
      <c r="AD716" s="104"/>
      <c r="AE716" s="104"/>
      <c r="AF716" s="104"/>
      <c r="AG716" s="104"/>
      <c r="AH716" s="104"/>
      <c r="AI716" s="104"/>
      <c r="AJ716" s="104"/>
      <c r="AK716" s="104"/>
      <c r="AL716" s="184"/>
      <c r="AM716" s="184"/>
      <c r="AN716" s="104"/>
      <c r="AO716" s="104"/>
      <c r="AP716" s="104"/>
      <c r="AQ716" s="104"/>
      <c r="AR716" s="104"/>
      <c r="AS716" s="104"/>
      <c r="AT716" s="104"/>
      <c r="AU716" s="104"/>
      <c r="AV716" s="104"/>
      <c r="AW716" s="104"/>
      <c r="AX716" s="104"/>
      <c r="AY716" s="104"/>
      <c r="AZ716" s="104"/>
      <c r="BA716" s="104"/>
      <c r="BB716" s="104"/>
      <c r="BC716" s="104"/>
      <c r="BD716" s="104"/>
      <c r="BE716" s="104"/>
      <c r="BF716" s="104"/>
      <c r="BG716" s="104"/>
      <c r="BH716" s="104"/>
      <c r="BI716" s="104"/>
      <c r="BJ716" s="104"/>
      <c r="BK716" s="104"/>
      <c r="BL716" s="104"/>
      <c r="BM716" s="104"/>
      <c r="BN716" s="104"/>
      <c r="BO716" s="104"/>
      <c r="BP716" s="104"/>
    </row>
    <row r="717" spans="1:68" ht="39" customHeight="1" x14ac:dyDescent="0.25">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c r="AB717" s="104"/>
      <c r="AC717" s="104"/>
      <c r="AD717" s="104"/>
      <c r="AE717" s="104"/>
      <c r="AF717" s="104"/>
      <c r="AG717" s="104"/>
      <c r="AH717" s="104"/>
      <c r="AI717" s="104"/>
      <c r="AJ717" s="104"/>
      <c r="AK717" s="104"/>
      <c r="AL717" s="184"/>
      <c r="AM717" s="184"/>
      <c r="AN717" s="104"/>
      <c r="AO717" s="104"/>
      <c r="AP717" s="104"/>
      <c r="AQ717" s="104"/>
      <c r="AR717" s="104"/>
      <c r="AS717" s="104"/>
      <c r="AT717" s="104"/>
      <c r="AU717" s="104"/>
      <c r="AV717" s="104"/>
      <c r="AW717" s="104"/>
      <c r="AX717" s="104"/>
      <c r="AY717" s="104"/>
      <c r="AZ717" s="104"/>
      <c r="BA717" s="104"/>
      <c r="BB717" s="104"/>
      <c r="BC717" s="104"/>
      <c r="BD717" s="104"/>
      <c r="BE717" s="104"/>
      <c r="BF717" s="104"/>
      <c r="BG717" s="104"/>
      <c r="BH717" s="104"/>
      <c r="BI717" s="104"/>
      <c r="BJ717" s="104"/>
      <c r="BK717" s="104"/>
      <c r="BL717" s="104"/>
      <c r="BM717" s="104"/>
      <c r="BN717" s="104"/>
      <c r="BO717" s="104"/>
      <c r="BP717" s="104"/>
    </row>
    <row r="718" spans="1:68" ht="39" customHeight="1" x14ac:dyDescent="0.25">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c r="AB718" s="104"/>
      <c r="AC718" s="104"/>
      <c r="AD718" s="104"/>
      <c r="AE718" s="104"/>
      <c r="AF718" s="104"/>
      <c r="AG718" s="104"/>
      <c r="AH718" s="104"/>
      <c r="AI718" s="104"/>
      <c r="AJ718" s="104"/>
      <c r="AK718" s="104"/>
      <c r="AL718" s="184"/>
      <c r="AM718" s="184"/>
      <c r="AN718" s="104"/>
      <c r="AO718" s="104"/>
      <c r="AP718" s="104"/>
      <c r="AQ718" s="104"/>
      <c r="AR718" s="104"/>
      <c r="AS718" s="104"/>
      <c r="AT718" s="104"/>
      <c r="AU718" s="104"/>
      <c r="AV718" s="104"/>
      <c r="AW718" s="104"/>
      <c r="AX718" s="104"/>
      <c r="AY718" s="104"/>
      <c r="AZ718" s="104"/>
      <c r="BA718" s="104"/>
      <c r="BB718" s="104"/>
      <c r="BC718" s="104"/>
      <c r="BD718" s="104"/>
      <c r="BE718" s="104"/>
      <c r="BF718" s="104"/>
      <c r="BG718" s="104"/>
      <c r="BH718" s="104"/>
      <c r="BI718" s="104"/>
      <c r="BJ718" s="104"/>
      <c r="BK718" s="104"/>
      <c r="BL718" s="104"/>
      <c r="BM718" s="104"/>
      <c r="BN718" s="104"/>
      <c r="BO718" s="104"/>
      <c r="BP718" s="104"/>
    </row>
    <row r="719" spans="1:68" ht="39" customHeight="1" x14ac:dyDescent="0.25">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c r="AB719" s="104"/>
      <c r="AC719" s="104"/>
      <c r="AD719" s="104"/>
      <c r="AE719" s="104"/>
      <c r="AF719" s="104"/>
      <c r="AG719" s="104"/>
      <c r="AH719" s="104"/>
      <c r="AI719" s="104"/>
      <c r="AJ719" s="104"/>
      <c r="AK719" s="104"/>
      <c r="AL719" s="184"/>
      <c r="AM719" s="184"/>
      <c r="AN719" s="104"/>
      <c r="AO719" s="104"/>
      <c r="AP719" s="104"/>
      <c r="AQ719" s="104"/>
      <c r="AR719" s="104"/>
      <c r="AS719" s="104"/>
      <c r="AT719" s="104"/>
      <c r="AU719" s="104"/>
      <c r="AV719" s="104"/>
      <c r="AW719" s="104"/>
      <c r="AX719" s="104"/>
      <c r="AY719" s="104"/>
      <c r="AZ719" s="104"/>
      <c r="BA719" s="104"/>
      <c r="BB719" s="104"/>
      <c r="BC719" s="104"/>
      <c r="BD719" s="104"/>
      <c r="BE719" s="104"/>
      <c r="BF719" s="104"/>
      <c r="BG719" s="104"/>
      <c r="BH719" s="104"/>
      <c r="BI719" s="104"/>
      <c r="BJ719" s="104"/>
      <c r="BK719" s="104"/>
      <c r="BL719" s="104"/>
      <c r="BM719" s="104"/>
      <c r="BN719" s="104"/>
      <c r="BO719" s="104"/>
      <c r="BP719" s="104"/>
    </row>
    <row r="720" spans="1:68" ht="39" customHeight="1" x14ac:dyDescent="0.25">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c r="AB720" s="104"/>
      <c r="AC720" s="104"/>
      <c r="AD720" s="104"/>
      <c r="AE720" s="104"/>
      <c r="AF720" s="104"/>
      <c r="AG720" s="104"/>
      <c r="AH720" s="104"/>
      <c r="AI720" s="104"/>
      <c r="AJ720" s="104"/>
      <c r="AK720" s="104"/>
      <c r="AL720" s="184"/>
      <c r="AM720" s="184"/>
      <c r="AN720" s="104"/>
      <c r="AO720" s="104"/>
      <c r="AP720" s="104"/>
      <c r="AQ720" s="104"/>
      <c r="AR720" s="104"/>
      <c r="AS720" s="104"/>
      <c r="AT720" s="104"/>
      <c r="AU720" s="104"/>
      <c r="AV720" s="104"/>
      <c r="AW720" s="104"/>
      <c r="AX720" s="104"/>
      <c r="AY720" s="104"/>
      <c r="AZ720" s="104"/>
      <c r="BA720" s="104"/>
      <c r="BB720" s="104"/>
      <c r="BC720" s="104"/>
      <c r="BD720" s="104"/>
      <c r="BE720" s="104"/>
      <c r="BF720" s="104"/>
      <c r="BG720" s="104"/>
      <c r="BH720" s="104"/>
      <c r="BI720" s="104"/>
      <c r="BJ720" s="104"/>
      <c r="BK720" s="104"/>
      <c r="BL720" s="104"/>
      <c r="BM720" s="104"/>
      <c r="BN720" s="104"/>
      <c r="BO720" s="104"/>
      <c r="BP720" s="104"/>
    </row>
    <row r="721" spans="1:68" ht="39" customHeight="1" x14ac:dyDescent="0.25">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c r="AB721" s="104"/>
      <c r="AC721" s="104"/>
      <c r="AD721" s="104"/>
      <c r="AE721" s="104"/>
      <c r="AF721" s="104"/>
      <c r="AG721" s="104"/>
      <c r="AH721" s="104"/>
      <c r="AI721" s="104"/>
      <c r="AJ721" s="104"/>
      <c r="AK721" s="104"/>
      <c r="AL721" s="184"/>
      <c r="AM721" s="184"/>
      <c r="AN721" s="104"/>
      <c r="AO721" s="104"/>
      <c r="AP721" s="104"/>
      <c r="AQ721" s="104"/>
      <c r="AR721" s="104"/>
      <c r="AS721" s="104"/>
      <c r="AT721" s="104"/>
      <c r="AU721" s="104"/>
      <c r="AV721" s="104"/>
      <c r="AW721" s="104"/>
      <c r="AX721" s="104"/>
      <c r="AY721" s="104"/>
      <c r="AZ721" s="104"/>
      <c r="BA721" s="104"/>
      <c r="BB721" s="104"/>
      <c r="BC721" s="104"/>
      <c r="BD721" s="104"/>
      <c r="BE721" s="104"/>
      <c r="BF721" s="104"/>
      <c r="BG721" s="104"/>
      <c r="BH721" s="104"/>
      <c r="BI721" s="104"/>
      <c r="BJ721" s="104"/>
      <c r="BK721" s="104"/>
      <c r="BL721" s="104"/>
      <c r="BM721" s="104"/>
      <c r="BN721" s="104"/>
      <c r="BO721" s="104"/>
      <c r="BP721" s="104"/>
    </row>
    <row r="722" spans="1:68" ht="39" customHeight="1" x14ac:dyDescent="0.25">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c r="AB722" s="104"/>
      <c r="AC722" s="104"/>
      <c r="AD722" s="104"/>
      <c r="AE722" s="104"/>
      <c r="AF722" s="104"/>
      <c r="AG722" s="104"/>
      <c r="AH722" s="104"/>
      <c r="AI722" s="104"/>
      <c r="AJ722" s="104"/>
      <c r="AK722" s="104"/>
      <c r="AL722" s="184"/>
      <c r="AM722" s="184"/>
      <c r="AN722" s="104"/>
      <c r="AO722" s="104"/>
      <c r="AP722" s="104"/>
      <c r="AQ722" s="104"/>
      <c r="AR722" s="104"/>
      <c r="AS722" s="104"/>
      <c r="AT722" s="104"/>
      <c r="AU722" s="104"/>
      <c r="AV722" s="104"/>
      <c r="AW722" s="104"/>
      <c r="AX722" s="104"/>
      <c r="AY722" s="104"/>
      <c r="AZ722" s="104"/>
      <c r="BA722" s="104"/>
      <c r="BB722" s="104"/>
      <c r="BC722" s="104"/>
      <c r="BD722" s="104"/>
      <c r="BE722" s="104"/>
      <c r="BF722" s="104"/>
      <c r="BG722" s="104"/>
      <c r="BH722" s="104"/>
      <c r="BI722" s="104"/>
      <c r="BJ722" s="104"/>
      <c r="BK722" s="104"/>
      <c r="BL722" s="104"/>
      <c r="BM722" s="104"/>
      <c r="BN722" s="104"/>
      <c r="BO722" s="104"/>
      <c r="BP722" s="104"/>
    </row>
    <row r="723" spans="1:68" ht="39" customHeight="1" x14ac:dyDescent="0.25">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c r="AB723" s="104"/>
      <c r="AC723" s="104"/>
      <c r="AD723" s="104"/>
      <c r="AE723" s="104"/>
      <c r="AF723" s="104"/>
      <c r="AG723" s="104"/>
      <c r="AH723" s="104"/>
      <c r="AI723" s="104"/>
      <c r="AJ723" s="104"/>
      <c r="AK723" s="104"/>
      <c r="AL723" s="184"/>
      <c r="AM723" s="184"/>
      <c r="AN723" s="104"/>
      <c r="AO723" s="104"/>
      <c r="AP723" s="104"/>
      <c r="AQ723" s="104"/>
      <c r="AR723" s="104"/>
      <c r="AS723" s="104"/>
      <c r="AT723" s="104"/>
      <c r="AU723" s="104"/>
      <c r="AV723" s="104"/>
      <c r="AW723" s="104"/>
      <c r="AX723" s="104"/>
      <c r="AY723" s="104"/>
      <c r="AZ723" s="104"/>
      <c r="BA723" s="104"/>
      <c r="BB723" s="104"/>
      <c r="BC723" s="104"/>
      <c r="BD723" s="104"/>
      <c r="BE723" s="104"/>
      <c r="BF723" s="104"/>
      <c r="BG723" s="104"/>
      <c r="BH723" s="104"/>
      <c r="BI723" s="104"/>
      <c r="BJ723" s="104"/>
      <c r="BK723" s="104"/>
      <c r="BL723" s="104"/>
      <c r="BM723" s="104"/>
      <c r="BN723" s="104"/>
      <c r="BO723" s="104"/>
      <c r="BP723" s="104"/>
    </row>
    <row r="724" spans="1:68" ht="39" customHeight="1" x14ac:dyDescent="0.25">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c r="AB724" s="104"/>
      <c r="AC724" s="104"/>
      <c r="AD724" s="104"/>
      <c r="AE724" s="104"/>
      <c r="AF724" s="104"/>
      <c r="AG724" s="104"/>
      <c r="AH724" s="104"/>
      <c r="AI724" s="104"/>
      <c r="AJ724" s="104"/>
      <c r="AK724" s="104"/>
      <c r="AL724" s="184"/>
      <c r="AM724" s="184"/>
      <c r="AN724" s="104"/>
      <c r="AO724" s="104"/>
      <c r="AP724" s="104"/>
      <c r="AQ724" s="104"/>
      <c r="AR724" s="104"/>
      <c r="AS724" s="104"/>
      <c r="AT724" s="104"/>
      <c r="AU724" s="104"/>
      <c r="AV724" s="104"/>
      <c r="AW724" s="104"/>
      <c r="AX724" s="104"/>
      <c r="AY724" s="104"/>
      <c r="AZ724" s="104"/>
      <c r="BA724" s="104"/>
      <c r="BB724" s="104"/>
      <c r="BC724" s="104"/>
      <c r="BD724" s="104"/>
      <c r="BE724" s="104"/>
      <c r="BF724" s="104"/>
      <c r="BG724" s="104"/>
      <c r="BH724" s="104"/>
      <c r="BI724" s="104"/>
      <c r="BJ724" s="104"/>
      <c r="BK724" s="104"/>
      <c r="BL724" s="104"/>
      <c r="BM724" s="104"/>
      <c r="BN724" s="104"/>
      <c r="BO724" s="104"/>
      <c r="BP724" s="104"/>
    </row>
    <row r="725" spans="1:68" ht="39" customHeight="1" x14ac:dyDescent="0.25">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c r="AB725" s="104"/>
      <c r="AC725" s="104"/>
      <c r="AD725" s="104"/>
      <c r="AE725" s="104"/>
      <c r="AF725" s="104"/>
      <c r="AG725" s="104"/>
      <c r="AH725" s="104"/>
      <c r="AI725" s="104"/>
      <c r="AJ725" s="104"/>
      <c r="AK725" s="104"/>
      <c r="AL725" s="184"/>
      <c r="AM725" s="184"/>
      <c r="AN725" s="104"/>
      <c r="AO725" s="104"/>
      <c r="AP725" s="104"/>
      <c r="AQ725" s="104"/>
      <c r="AR725" s="104"/>
      <c r="AS725" s="104"/>
      <c r="AT725" s="104"/>
      <c r="AU725" s="104"/>
      <c r="AV725" s="104"/>
      <c r="AW725" s="104"/>
      <c r="AX725" s="104"/>
      <c r="AY725" s="104"/>
      <c r="AZ725" s="104"/>
      <c r="BA725" s="104"/>
      <c r="BB725" s="104"/>
      <c r="BC725" s="104"/>
      <c r="BD725" s="104"/>
      <c r="BE725" s="104"/>
      <c r="BF725" s="104"/>
      <c r="BG725" s="104"/>
      <c r="BH725" s="104"/>
      <c r="BI725" s="104"/>
      <c r="BJ725" s="104"/>
      <c r="BK725" s="104"/>
      <c r="BL725" s="104"/>
      <c r="BM725" s="104"/>
      <c r="BN725" s="104"/>
      <c r="BO725" s="104"/>
      <c r="BP725" s="104"/>
    </row>
    <row r="726" spans="1:68" ht="39" customHeight="1" x14ac:dyDescent="0.25">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c r="AG726" s="104"/>
      <c r="AH726" s="104"/>
      <c r="AI726" s="104"/>
      <c r="AJ726" s="104"/>
      <c r="AK726" s="104"/>
      <c r="AL726" s="184"/>
      <c r="AM726" s="184"/>
      <c r="AN726" s="104"/>
      <c r="AO726" s="104"/>
      <c r="AP726" s="104"/>
      <c r="AQ726" s="104"/>
      <c r="AR726" s="104"/>
      <c r="AS726" s="104"/>
      <c r="AT726" s="104"/>
      <c r="AU726" s="104"/>
      <c r="AV726" s="104"/>
      <c r="AW726" s="104"/>
      <c r="AX726" s="104"/>
      <c r="AY726" s="104"/>
      <c r="AZ726" s="104"/>
      <c r="BA726" s="104"/>
      <c r="BB726" s="104"/>
      <c r="BC726" s="104"/>
      <c r="BD726" s="104"/>
      <c r="BE726" s="104"/>
      <c r="BF726" s="104"/>
      <c r="BG726" s="104"/>
      <c r="BH726" s="104"/>
      <c r="BI726" s="104"/>
      <c r="BJ726" s="104"/>
      <c r="BK726" s="104"/>
      <c r="BL726" s="104"/>
      <c r="BM726" s="104"/>
      <c r="BN726" s="104"/>
      <c r="BO726" s="104"/>
      <c r="BP726" s="104"/>
    </row>
    <row r="727" spans="1:68" ht="39" customHeight="1" x14ac:dyDescent="0.25">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c r="AG727" s="104"/>
      <c r="AH727" s="104"/>
      <c r="AI727" s="104"/>
      <c r="AJ727" s="104"/>
      <c r="AK727" s="104"/>
      <c r="AL727" s="184"/>
      <c r="AM727" s="184"/>
      <c r="AN727" s="104"/>
      <c r="AO727" s="104"/>
      <c r="AP727" s="104"/>
      <c r="AQ727" s="104"/>
      <c r="AR727" s="104"/>
      <c r="AS727" s="104"/>
      <c r="AT727" s="104"/>
      <c r="AU727" s="104"/>
      <c r="AV727" s="104"/>
      <c r="AW727" s="104"/>
      <c r="AX727" s="104"/>
      <c r="AY727" s="104"/>
      <c r="AZ727" s="104"/>
      <c r="BA727" s="104"/>
      <c r="BB727" s="104"/>
      <c r="BC727" s="104"/>
      <c r="BD727" s="104"/>
      <c r="BE727" s="104"/>
      <c r="BF727" s="104"/>
      <c r="BG727" s="104"/>
      <c r="BH727" s="104"/>
      <c r="BI727" s="104"/>
      <c r="BJ727" s="104"/>
      <c r="BK727" s="104"/>
      <c r="BL727" s="104"/>
      <c r="BM727" s="104"/>
      <c r="BN727" s="104"/>
      <c r="BO727" s="104"/>
      <c r="BP727" s="104"/>
    </row>
    <row r="728" spans="1:68" ht="39" customHeight="1" x14ac:dyDescent="0.25">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c r="AA728" s="104"/>
      <c r="AB728" s="104"/>
      <c r="AC728" s="104"/>
      <c r="AD728" s="104"/>
      <c r="AE728" s="104"/>
      <c r="AF728" s="104"/>
      <c r="AG728" s="104"/>
      <c r="AH728" s="104"/>
      <c r="AI728" s="104"/>
      <c r="AJ728" s="104"/>
      <c r="AK728" s="104"/>
      <c r="AL728" s="184"/>
      <c r="AM728" s="184"/>
      <c r="AN728" s="104"/>
      <c r="AO728" s="104"/>
      <c r="AP728" s="104"/>
      <c r="AQ728" s="104"/>
      <c r="AR728" s="104"/>
      <c r="AS728" s="104"/>
      <c r="AT728" s="104"/>
      <c r="AU728" s="104"/>
      <c r="AV728" s="104"/>
      <c r="AW728" s="104"/>
      <c r="AX728" s="104"/>
      <c r="AY728" s="104"/>
      <c r="AZ728" s="104"/>
      <c r="BA728" s="104"/>
      <c r="BB728" s="104"/>
      <c r="BC728" s="104"/>
      <c r="BD728" s="104"/>
      <c r="BE728" s="104"/>
      <c r="BF728" s="104"/>
      <c r="BG728" s="104"/>
      <c r="BH728" s="104"/>
      <c r="BI728" s="104"/>
      <c r="BJ728" s="104"/>
      <c r="BK728" s="104"/>
      <c r="BL728" s="104"/>
      <c r="BM728" s="104"/>
      <c r="BN728" s="104"/>
      <c r="BO728" s="104"/>
      <c r="BP728" s="104"/>
    </row>
    <row r="729" spans="1:68" ht="39" customHeight="1" x14ac:dyDescent="0.25">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c r="AA729" s="104"/>
      <c r="AB729" s="104"/>
      <c r="AC729" s="104"/>
      <c r="AD729" s="104"/>
      <c r="AE729" s="104"/>
      <c r="AF729" s="104"/>
      <c r="AG729" s="104"/>
      <c r="AH729" s="104"/>
      <c r="AI729" s="104"/>
      <c r="AJ729" s="104"/>
      <c r="AK729" s="104"/>
      <c r="AL729" s="184"/>
      <c r="AM729" s="184"/>
      <c r="AN729" s="104"/>
      <c r="AO729" s="104"/>
      <c r="AP729" s="104"/>
      <c r="AQ729" s="104"/>
      <c r="AR729" s="104"/>
      <c r="AS729" s="104"/>
      <c r="AT729" s="104"/>
      <c r="AU729" s="104"/>
      <c r="AV729" s="104"/>
      <c r="AW729" s="104"/>
      <c r="AX729" s="104"/>
      <c r="AY729" s="104"/>
      <c r="AZ729" s="104"/>
      <c r="BA729" s="104"/>
      <c r="BB729" s="104"/>
      <c r="BC729" s="104"/>
      <c r="BD729" s="104"/>
      <c r="BE729" s="104"/>
      <c r="BF729" s="104"/>
      <c r="BG729" s="104"/>
      <c r="BH729" s="104"/>
      <c r="BI729" s="104"/>
      <c r="BJ729" s="104"/>
      <c r="BK729" s="104"/>
      <c r="BL729" s="104"/>
      <c r="BM729" s="104"/>
      <c r="BN729" s="104"/>
      <c r="BO729" s="104"/>
      <c r="BP729" s="104"/>
    </row>
    <row r="730" spans="1:68" ht="39" customHeight="1" x14ac:dyDescent="0.25">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104"/>
      <c r="AC730" s="104"/>
      <c r="AD730" s="104"/>
      <c r="AE730" s="104"/>
      <c r="AF730" s="104"/>
      <c r="AG730" s="104"/>
      <c r="AH730" s="104"/>
      <c r="AI730" s="104"/>
      <c r="AJ730" s="104"/>
      <c r="AK730" s="104"/>
      <c r="AL730" s="184"/>
      <c r="AM730" s="184"/>
      <c r="AN730" s="104"/>
      <c r="AO730" s="104"/>
      <c r="AP730" s="104"/>
      <c r="AQ730" s="104"/>
      <c r="AR730" s="104"/>
      <c r="AS730" s="104"/>
      <c r="AT730" s="104"/>
      <c r="AU730" s="104"/>
      <c r="AV730" s="104"/>
      <c r="AW730" s="104"/>
      <c r="AX730" s="104"/>
      <c r="AY730" s="104"/>
      <c r="AZ730" s="104"/>
      <c r="BA730" s="104"/>
      <c r="BB730" s="104"/>
      <c r="BC730" s="104"/>
      <c r="BD730" s="104"/>
      <c r="BE730" s="104"/>
      <c r="BF730" s="104"/>
      <c r="BG730" s="104"/>
      <c r="BH730" s="104"/>
      <c r="BI730" s="104"/>
      <c r="BJ730" s="104"/>
      <c r="BK730" s="104"/>
      <c r="BL730" s="104"/>
      <c r="BM730" s="104"/>
      <c r="BN730" s="104"/>
      <c r="BO730" s="104"/>
      <c r="BP730" s="104"/>
    </row>
    <row r="731" spans="1:68" ht="39" customHeight="1" x14ac:dyDescent="0.25">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c r="AB731" s="104"/>
      <c r="AC731" s="104"/>
      <c r="AD731" s="104"/>
      <c r="AE731" s="104"/>
      <c r="AF731" s="104"/>
      <c r="AG731" s="104"/>
      <c r="AH731" s="104"/>
      <c r="AI731" s="104"/>
      <c r="AJ731" s="104"/>
      <c r="AK731" s="104"/>
      <c r="AL731" s="184"/>
      <c r="AM731" s="184"/>
      <c r="AN731" s="104"/>
      <c r="AO731" s="104"/>
      <c r="AP731" s="104"/>
      <c r="AQ731" s="104"/>
      <c r="AR731" s="104"/>
      <c r="AS731" s="104"/>
      <c r="AT731" s="104"/>
      <c r="AU731" s="104"/>
      <c r="AV731" s="104"/>
      <c r="AW731" s="104"/>
      <c r="AX731" s="104"/>
      <c r="AY731" s="104"/>
      <c r="AZ731" s="104"/>
      <c r="BA731" s="104"/>
      <c r="BB731" s="104"/>
      <c r="BC731" s="104"/>
      <c r="BD731" s="104"/>
      <c r="BE731" s="104"/>
      <c r="BF731" s="104"/>
      <c r="BG731" s="104"/>
      <c r="BH731" s="104"/>
      <c r="BI731" s="104"/>
      <c r="BJ731" s="104"/>
      <c r="BK731" s="104"/>
      <c r="BL731" s="104"/>
      <c r="BM731" s="104"/>
      <c r="BN731" s="104"/>
      <c r="BO731" s="104"/>
      <c r="BP731" s="104"/>
    </row>
    <row r="732" spans="1:68" ht="39" customHeight="1" x14ac:dyDescent="0.25">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c r="AB732" s="104"/>
      <c r="AC732" s="104"/>
      <c r="AD732" s="104"/>
      <c r="AE732" s="104"/>
      <c r="AF732" s="104"/>
      <c r="AG732" s="104"/>
      <c r="AH732" s="104"/>
      <c r="AI732" s="104"/>
      <c r="AJ732" s="104"/>
      <c r="AK732" s="104"/>
      <c r="AL732" s="184"/>
      <c r="AM732" s="184"/>
      <c r="AN732" s="104"/>
      <c r="AO732" s="104"/>
      <c r="AP732" s="104"/>
      <c r="AQ732" s="104"/>
      <c r="AR732" s="104"/>
      <c r="AS732" s="104"/>
      <c r="AT732" s="104"/>
      <c r="AU732" s="104"/>
      <c r="AV732" s="104"/>
      <c r="AW732" s="104"/>
      <c r="AX732" s="104"/>
      <c r="AY732" s="104"/>
      <c r="AZ732" s="104"/>
      <c r="BA732" s="104"/>
      <c r="BB732" s="104"/>
      <c r="BC732" s="104"/>
      <c r="BD732" s="104"/>
      <c r="BE732" s="104"/>
      <c r="BF732" s="104"/>
      <c r="BG732" s="104"/>
      <c r="BH732" s="104"/>
      <c r="BI732" s="104"/>
      <c r="BJ732" s="104"/>
      <c r="BK732" s="104"/>
      <c r="BL732" s="104"/>
      <c r="BM732" s="104"/>
      <c r="BN732" s="104"/>
      <c r="BO732" s="104"/>
      <c r="BP732" s="104"/>
    </row>
    <row r="733" spans="1:68" ht="39" customHeight="1" x14ac:dyDescent="0.25">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c r="AB733" s="104"/>
      <c r="AC733" s="104"/>
      <c r="AD733" s="104"/>
      <c r="AE733" s="104"/>
      <c r="AF733" s="104"/>
      <c r="AG733" s="104"/>
      <c r="AH733" s="104"/>
      <c r="AI733" s="104"/>
      <c r="AJ733" s="104"/>
      <c r="AK733" s="104"/>
      <c r="AL733" s="184"/>
      <c r="AM733" s="184"/>
      <c r="AN733" s="104"/>
      <c r="AO733" s="104"/>
      <c r="AP733" s="104"/>
      <c r="AQ733" s="104"/>
      <c r="AR733" s="104"/>
      <c r="AS733" s="104"/>
      <c r="AT733" s="104"/>
      <c r="AU733" s="104"/>
      <c r="AV733" s="104"/>
      <c r="AW733" s="104"/>
      <c r="AX733" s="104"/>
      <c r="AY733" s="104"/>
      <c r="AZ733" s="104"/>
      <c r="BA733" s="104"/>
      <c r="BB733" s="104"/>
      <c r="BC733" s="104"/>
      <c r="BD733" s="104"/>
      <c r="BE733" s="104"/>
      <c r="BF733" s="104"/>
      <c r="BG733" s="104"/>
      <c r="BH733" s="104"/>
      <c r="BI733" s="104"/>
      <c r="BJ733" s="104"/>
      <c r="BK733" s="104"/>
      <c r="BL733" s="104"/>
      <c r="BM733" s="104"/>
      <c r="BN733" s="104"/>
      <c r="BO733" s="104"/>
      <c r="BP733" s="104"/>
    </row>
    <row r="734" spans="1:68" ht="39" customHeight="1" x14ac:dyDescent="0.25">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c r="AB734" s="104"/>
      <c r="AC734" s="104"/>
      <c r="AD734" s="104"/>
      <c r="AE734" s="104"/>
      <c r="AF734" s="104"/>
      <c r="AG734" s="104"/>
      <c r="AH734" s="104"/>
      <c r="AI734" s="104"/>
      <c r="AJ734" s="104"/>
      <c r="AK734" s="104"/>
      <c r="AL734" s="184"/>
      <c r="AM734" s="184"/>
      <c r="AN734" s="104"/>
      <c r="AO734" s="104"/>
      <c r="AP734" s="104"/>
      <c r="AQ734" s="104"/>
      <c r="AR734" s="104"/>
      <c r="AS734" s="104"/>
      <c r="AT734" s="104"/>
      <c r="AU734" s="104"/>
      <c r="AV734" s="104"/>
      <c r="AW734" s="104"/>
      <c r="AX734" s="104"/>
      <c r="AY734" s="104"/>
      <c r="AZ734" s="104"/>
      <c r="BA734" s="104"/>
      <c r="BB734" s="104"/>
      <c r="BC734" s="104"/>
      <c r="BD734" s="104"/>
      <c r="BE734" s="104"/>
      <c r="BF734" s="104"/>
      <c r="BG734" s="104"/>
      <c r="BH734" s="104"/>
      <c r="BI734" s="104"/>
      <c r="BJ734" s="104"/>
      <c r="BK734" s="104"/>
      <c r="BL734" s="104"/>
      <c r="BM734" s="104"/>
      <c r="BN734" s="104"/>
      <c r="BO734" s="104"/>
      <c r="BP734" s="104"/>
    </row>
    <row r="735" spans="1:68" ht="39" customHeight="1" x14ac:dyDescent="0.25">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c r="AB735" s="104"/>
      <c r="AC735" s="104"/>
      <c r="AD735" s="104"/>
      <c r="AE735" s="104"/>
      <c r="AF735" s="104"/>
      <c r="AG735" s="104"/>
      <c r="AH735" s="104"/>
      <c r="AI735" s="104"/>
      <c r="AJ735" s="104"/>
      <c r="AK735" s="104"/>
      <c r="AL735" s="184"/>
      <c r="AM735" s="184"/>
      <c r="AN735" s="104"/>
      <c r="AO735" s="104"/>
      <c r="AP735" s="104"/>
      <c r="AQ735" s="104"/>
      <c r="AR735" s="104"/>
      <c r="AS735" s="104"/>
      <c r="AT735" s="104"/>
      <c r="AU735" s="104"/>
      <c r="AV735" s="104"/>
      <c r="AW735" s="104"/>
      <c r="AX735" s="104"/>
      <c r="AY735" s="104"/>
      <c r="AZ735" s="104"/>
      <c r="BA735" s="104"/>
      <c r="BB735" s="104"/>
      <c r="BC735" s="104"/>
      <c r="BD735" s="104"/>
      <c r="BE735" s="104"/>
      <c r="BF735" s="104"/>
      <c r="BG735" s="104"/>
      <c r="BH735" s="104"/>
      <c r="BI735" s="104"/>
      <c r="BJ735" s="104"/>
      <c r="BK735" s="104"/>
      <c r="BL735" s="104"/>
      <c r="BM735" s="104"/>
      <c r="BN735" s="104"/>
      <c r="BO735" s="104"/>
      <c r="BP735" s="104"/>
    </row>
    <row r="736" spans="1:68" ht="39" customHeight="1" x14ac:dyDescent="0.25">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c r="AB736" s="104"/>
      <c r="AC736" s="104"/>
      <c r="AD736" s="104"/>
      <c r="AE736" s="104"/>
      <c r="AF736" s="104"/>
      <c r="AG736" s="104"/>
      <c r="AH736" s="104"/>
      <c r="AI736" s="104"/>
      <c r="AJ736" s="104"/>
      <c r="AK736" s="104"/>
      <c r="AL736" s="184"/>
      <c r="AM736" s="184"/>
      <c r="AN736" s="104"/>
      <c r="AO736" s="104"/>
      <c r="AP736" s="104"/>
      <c r="AQ736" s="104"/>
      <c r="AR736" s="104"/>
      <c r="AS736" s="104"/>
      <c r="AT736" s="104"/>
      <c r="AU736" s="104"/>
      <c r="AV736" s="104"/>
      <c r="AW736" s="104"/>
      <c r="AX736" s="104"/>
      <c r="AY736" s="104"/>
      <c r="AZ736" s="104"/>
      <c r="BA736" s="104"/>
      <c r="BB736" s="104"/>
      <c r="BC736" s="104"/>
      <c r="BD736" s="104"/>
      <c r="BE736" s="104"/>
      <c r="BF736" s="104"/>
      <c r="BG736" s="104"/>
      <c r="BH736" s="104"/>
      <c r="BI736" s="104"/>
      <c r="BJ736" s="104"/>
      <c r="BK736" s="104"/>
      <c r="BL736" s="104"/>
      <c r="BM736" s="104"/>
      <c r="BN736" s="104"/>
      <c r="BO736" s="104"/>
      <c r="BP736" s="104"/>
    </row>
    <row r="737" spans="1:68" ht="39" customHeight="1" x14ac:dyDescent="0.25">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c r="AB737" s="104"/>
      <c r="AC737" s="104"/>
      <c r="AD737" s="104"/>
      <c r="AE737" s="104"/>
      <c r="AF737" s="104"/>
      <c r="AG737" s="104"/>
      <c r="AH737" s="104"/>
      <c r="AI737" s="104"/>
      <c r="AJ737" s="104"/>
      <c r="AK737" s="104"/>
      <c r="AL737" s="184"/>
      <c r="AM737" s="184"/>
      <c r="AN737" s="104"/>
      <c r="AO737" s="104"/>
      <c r="AP737" s="104"/>
      <c r="AQ737" s="104"/>
      <c r="AR737" s="104"/>
      <c r="AS737" s="104"/>
      <c r="AT737" s="104"/>
      <c r="AU737" s="104"/>
      <c r="AV737" s="104"/>
      <c r="AW737" s="104"/>
      <c r="AX737" s="104"/>
      <c r="AY737" s="104"/>
      <c r="AZ737" s="104"/>
      <c r="BA737" s="104"/>
      <c r="BB737" s="104"/>
      <c r="BC737" s="104"/>
      <c r="BD737" s="104"/>
      <c r="BE737" s="104"/>
      <c r="BF737" s="104"/>
      <c r="BG737" s="104"/>
      <c r="BH737" s="104"/>
      <c r="BI737" s="104"/>
      <c r="BJ737" s="104"/>
      <c r="BK737" s="104"/>
      <c r="BL737" s="104"/>
      <c r="BM737" s="104"/>
      <c r="BN737" s="104"/>
      <c r="BO737" s="104"/>
      <c r="BP737" s="104"/>
    </row>
    <row r="738" spans="1:68" ht="39" customHeight="1" x14ac:dyDescent="0.25">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c r="AB738" s="104"/>
      <c r="AC738" s="104"/>
      <c r="AD738" s="104"/>
      <c r="AE738" s="104"/>
      <c r="AF738" s="104"/>
      <c r="AG738" s="104"/>
      <c r="AH738" s="104"/>
      <c r="AI738" s="104"/>
      <c r="AJ738" s="104"/>
      <c r="AK738" s="104"/>
      <c r="AL738" s="184"/>
      <c r="AM738" s="184"/>
      <c r="AN738" s="104"/>
      <c r="AO738" s="104"/>
      <c r="AP738" s="104"/>
      <c r="AQ738" s="104"/>
      <c r="AR738" s="104"/>
      <c r="AS738" s="104"/>
      <c r="AT738" s="104"/>
      <c r="AU738" s="104"/>
      <c r="AV738" s="104"/>
      <c r="AW738" s="104"/>
      <c r="AX738" s="104"/>
      <c r="AY738" s="104"/>
      <c r="AZ738" s="104"/>
      <c r="BA738" s="104"/>
      <c r="BB738" s="104"/>
      <c r="BC738" s="104"/>
      <c r="BD738" s="104"/>
      <c r="BE738" s="104"/>
      <c r="BF738" s="104"/>
      <c r="BG738" s="104"/>
      <c r="BH738" s="104"/>
      <c r="BI738" s="104"/>
      <c r="BJ738" s="104"/>
      <c r="BK738" s="104"/>
      <c r="BL738" s="104"/>
      <c r="BM738" s="104"/>
      <c r="BN738" s="104"/>
      <c r="BO738" s="104"/>
      <c r="BP738" s="104"/>
    </row>
    <row r="739" spans="1:68" ht="39" customHeight="1" x14ac:dyDescent="0.25">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c r="AB739" s="104"/>
      <c r="AC739" s="104"/>
      <c r="AD739" s="104"/>
      <c r="AE739" s="104"/>
      <c r="AF739" s="104"/>
      <c r="AG739" s="104"/>
      <c r="AH739" s="104"/>
      <c r="AI739" s="104"/>
      <c r="AJ739" s="104"/>
      <c r="AK739" s="104"/>
      <c r="AL739" s="184"/>
      <c r="AM739" s="184"/>
      <c r="AN739" s="104"/>
      <c r="AO739" s="104"/>
      <c r="AP739" s="104"/>
      <c r="AQ739" s="104"/>
      <c r="AR739" s="104"/>
      <c r="AS739" s="104"/>
      <c r="AT739" s="104"/>
      <c r="AU739" s="104"/>
      <c r="AV739" s="104"/>
      <c r="AW739" s="104"/>
      <c r="AX739" s="104"/>
      <c r="AY739" s="104"/>
      <c r="AZ739" s="104"/>
      <c r="BA739" s="104"/>
      <c r="BB739" s="104"/>
      <c r="BC739" s="104"/>
      <c r="BD739" s="104"/>
      <c r="BE739" s="104"/>
      <c r="BF739" s="104"/>
      <c r="BG739" s="104"/>
      <c r="BH739" s="104"/>
      <c r="BI739" s="104"/>
      <c r="BJ739" s="104"/>
      <c r="BK739" s="104"/>
      <c r="BL739" s="104"/>
      <c r="BM739" s="104"/>
      <c r="BN739" s="104"/>
      <c r="BO739" s="104"/>
      <c r="BP739" s="104"/>
    </row>
    <row r="740" spans="1:68" ht="39" customHeight="1" x14ac:dyDescent="0.25">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c r="AB740" s="104"/>
      <c r="AC740" s="104"/>
      <c r="AD740" s="104"/>
      <c r="AE740" s="104"/>
      <c r="AF740" s="104"/>
      <c r="AG740" s="104"/>
      <c r="AH740" s="104"/>
      <c r="AI740" s="104"/>
      <c r="AJ740" s="104"/>
      <c r="AK740" s="104"/>
      <c r="AL740" s="184"/>
      <c r="AM740" s="184"/>
      <c r="AN740" s="104"/>
      <c r="AO740" s="104"/>
      <c r="AP740" s="104"/>
      <c r="AQ740" s="104"/>
      <c r="AR740" s="104"/>
      <c r="AS740" s="104"/>
      <c r="AT740" s="104"/>
      <c r="AU740" s="104"/>
      <c r="AV740" s="104"/>
      <c r="AW740" s="104"/>
      <c r="AX740" s="104"/>
      <c r="AY740" s="104"/>
      <c r="AZ740" s="104"/>
      <c r="BA740" s="104"/>
      <c r="BB740" s="104"/>
      <c r="BC740" s="104"/>
      <c r="BD740" s="104"/>
      <c r="BE740" s="104"/>
      <c r="BF740" s="104"/>
      <c r="BG740" s="104"/>
      <c r="BH740" s="104"/>
      <c r="BI740" s="104"/>
      <c r="BJ740" s="104"/>
      <c r="BK740" s="104"/>
      <c r="BL740" s="104"/>
      <c r="BM740" s="104"/>
      <c r="BN740" s="104"/>
      <c r="BO740" s="104"/>
      <c r="BP740" s="104"/>
    </row>
    <row r="741" spans="1:68" ht="39" customHeight="1" x14ac:dyDescent="0.25">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c r="AB741" s="104"/>
      <c r="AC741" s="104"/>
      <c r="AD741" s="104"/>
      <c r="AE741" s="104"/>
      <c r="AF741" s="104"/>
      <c r="AG741" s="104"/>
      <c r="AH741" s="104"/>
      <c r="AI741" s="104"/>
      <c r="AJ741" s="104"/>
      <c r="AK741" s="104"/>
      <c r="AL741" s="184"/>
      <c r="AM741" s="184"/>
      <c r="AN741" s="104"/>
      <c r="AO741" s="104"/>
      <c r="AP741" s="104"/>
      <c r="AQ741" s="104"/>
      <c r="AR741" s="104"/>
      <c r="AS741" s="104"/>
      <c r="AT741" s="104"/>
      <c r="AU741" s="104"/>
      <c r="AV741" s="104"/>
      <c r="AW741" s="104"/>
      <c r="AX741" s="104"/>
      <c r="AY741" s="104"/>
      <c r="AZ741" s="104"/>
      <c r="BA741" s="104"/>
      <c r="BB741" s="104"/>
      <c r="BC741" s="104"/>
      <c r="BD741" s="104"/>
      <c r="BE741" s="104"/>
      <c r="BF741" s="104"/>
      <c r="BG741" s="104"/>
      <c r="BH741" s="104"/>
      <c r="BI741" s="104"/>
      <c r="BJ741" s="104"/>
      <c r="BK741" s="104"/>
      <c r="BL741" s="104"/>
      <c r="BM741" s="104"/>
      <c r="BN741" s="104"/>
      <c r="BO741" s="104"/>
      <c r="BP741" s="104"/>
    </row>
    <row r="742" spans="1:68" ht="39" customHeight="1" x14ac:dyDescent="0.25">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c r="AB742" s="104"/>
      <c r="AC742" s="104"/>
      <c r="AD742" s="104"/>
      <c r="AE742" s="104"/>
      <c r="AF742" s="104"/>
      <c r="AG742" s="104"/>
      <c r="AH742" s="104"/>
      <c r="AI742" s="104"/>
      <c r="AJ742" s="104"/>
      <c r="AK742" s="104"/>
      <c r="AL742" s="184"/>
      <c r="AM742" s="184"/>
      <c r="AN742" s="104"/>
      <c r="AO742" s="104"/>
      <c r="AP742" s="104"/>
      <c r="AQ742" s="104"/>
      <c r="AR742" s="104"/>
      <c r="AS742" s="104"/>
      <c r="AT742" s="104"/>
      <c r="AU742" s="104"/>
      <c r="AV742" s="104"/>
      <c r="AW742" s="104"/>
      <c r="AX742" s="104"/>
      <c r="AY742" s="104"/>
      <c r="AZ742" s="104"/>
      <c r="BA742" s="104"/>
      <c r="BB742" s="104"/>
      <c r="BC742" s="104"/>
      <c r="BD742" s="104"/>
      <c r="BE742" s="104"/>
      <c r="BF742" s="104"/>
      <c r="BG742" s="104"/>
      <c r="BH742" s="104"/>
      <c r="BI742" s="104"/>
      <c r="BJ742" s="104"/>
      <c r="BK742" s="104"/>
      <c r="BL742" s="104"/>
      <c r="BM742" s="104"/>
      <c r="BN742" s="104"/>
      <c r="BO742" s="104"/>
      <c r="BP742" s="104"/>
    </row>
    <row r="743" spans="1:68" ht="39" customHeight="1" x14ac:dyDescent="0.25">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84"/>
      <c r="AM743" s="184"/>
      <c r="AN743" s="104"/>
      <c r="AO743" s="104"/>
      <c r="AP743" s="104"/>
      <c r="AQ743" s="104"/>
      <c r="AR743" s="104"/>
      <c r="AS743" s="104"/>
      <c r="AT743" s="104"/>
      <c r="AU743" s="104"/>
      <c r="AV743" s="104"/>
      <c r="AW743" s="104"/>
      <c r="AX743" s="104"/>
      <c r="AY743" s="104"/>
      <c r="AZ743" s="104"/>
      <c r="BA743" s="104"/>
      <c r="BB743" s="104"/>
      <c r="BC743" s="104"/>
      <c r="BD743" s="104"/>
      <c r="BE743" s="104"/>
      <c r="BF743" s="104"/>
      <c r="BG743" s="104"/>
      <c r="BH743" s="104"/>
      <c r="BI743" s="104"/>
      <c r="BJ743" s="104"/>
      <c r="BK743" s="104"/>
      <c r="BL743" s="104"/>
      <c r="BM743" s="104"/>
      <c r="BN743" s="104"/>
      <c r="BO743" s="104"/>
      <c r="BP743" s="104"/>
    </row>
    <row r="744" spans="1:68" ht="39" customHeight="1" x14ac:dyDescent="0.25">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c r="AG744" s="104"/>
      <c r="AH744" s="104"/>
      <c r="AI744" s="104"/>
      <c r="AJ744" s="104"/>
      <c r="AK744" s="104"/>
      <c r="AL744" s="184"/>
      <c r="AM744" s="184"/>
      <c r="AN744" s="104"/>
      <c r="AO744" s="104"/>
      <c r="AP744" s="104"/>
      <c r="AQ744" s="104"/>
      <c r="AR744" s="104"/>
      <c r="AS744" s="104"/>
      <c r="AT744" s="104"/>
      <c r="AU744" s="104"/>
      <c r="AV744" s="104"/>
      <c r="AW744" s="104"/>
      <c r="AX744" s="104"/>
      <c r="AY744" s="104"/>
      <c r="AZ744" s="104"/>
      <c r="BA744" s="104"/>
      <c r="BB744" s="104"/>
      <c r="BC744" s="104"/>
      <c r="BD744" s="104"/>
      <c r="BE744" s="104"/>
      <c r="BF744" s="104"/>
      <c r="BG744" s="104"/>
      <c r="BH744" s="104"/>
      <c r="BI744" s="104"/>
      <c r="BJ744" s="104"/>
      <c r="BK744" s="104"/>
      <c r="BL744" s="104"/>
      <c r="BM744" s="104"/>
      <c r="BN744" s="104"/>
      <c r="BO744" s="104"/>
      <c r="BP744" s="104"/>
    </row>
    <row r="745" spans="1:68" ht="39" customHeight="1" x14ac:dyDescent="0.25">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c r="AG745" s="104"/>
      <c r="AH745" s="104"/>
      <c r="AI745" s="104"/>
      <c r="AJ745" s="104"/>
      <c r="AK745" s="104"/>
      <c r="AL745" s="184"/>
      <c r="AM745" s="184"/>
      <c r="AN745" s="104"/>
      <c r="AO745" s="104"/>
      <c r="AP745" s="104"/>
      <c r="AQ745" s="104"/>
      <c r="AR745" s="104"/>
      <c r="AS745" s="104"/>
      <c r="AT745" s="104"/>
      <c r="AU745" s="104"/>
      <c r="AV745" s="104"/>
      <c r="AW745" s="104"/>
      <c r="AX745" s="104"/>
      <c r="AY745" s="104"/>
      <c r="AZ745" s="104"/>
      <c r="BA745" s="104"/>
      <c r="BB745" s="104"/>
      <c r="BC745" s="104"/>
      <c r="BD745" s="104"/>
      <c r="BE745" s="104"/>
      <c r="BF745" s="104"/>
      <c r="BG745" s="104"/>
      <c r="BH745" s="104"/>
      <c r="BI745" s="104"/>
      <c r="BJ745" s="104"/>
      <c r="BK745" s="104"/>
      <c r="BL745" s="104"/>
      <c r="BM745" s="104"/>
      <c r="BN745" s="104"/>
      <c r="BO745" s="104"/>
      <c r="BP745" s="104"/>
    </row>
    <row r="746" spans="1:68" ht="39" customHeight="1" x14ac:dyDescent="0.25">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c r="AB746" s="104"/>
      <c r="AC746" s="104"/>
      <c r="AD746" s="104"/>
      <c r="AE746" s="104"/>
      <c r="AF746" s="104"/>
      <c r="AG746" s="104"/>
      <c r="AH746" s="104"/>
      <c r="AI746" s="104"/>
      <c r="AJ746" s="104"/>
      <c r="AK746" s="104"/>
      <c r="AL746" s="184"/>
      <c r="AM746" s="184"/>
      <c r="AN746" s="104"/>
      <c r="AO746" s="104"/>
      <c r="AP746" s="104"/>
      <c r="AQ746" s="104"/>
      <c r="AR746" s="104"/>
      <c r="AS746" s="104"/>
      <c r="AT746" s="104"/>
      <c r="AU746" s="104"/>
      <c r="AV746" s="104"/>
      <c r="AW746" s="104"/>
      <c r="AX746" s="104"/>
      <c r="AY746" s="104"/>
      <c r="AZ746" s="104"/>
      <c r="BA746" s="104"/>
      <c r="BB746" s="104"/>
      <c r="BC746" s="104"/>
      <c r="BD746" s="104"/>
      <c r="BE746" s="104"/>
      <c r="BF746" s="104"/>
      <c r="BG746" s="104"/>
      <c r="BH746" s="104"/>
      <c r="BI746" s="104"/>
      <c r="BJ746" s="104"/>
      <c r="BK746" s="104"/>
      <c r="BL746" s="104"/>
      <c r="BM746" s="104"/>
      <c r="BN746" s="104"/>
      <c r="BO746" s="104"/>
      <c r="BP746" s="104"/>
    </row>
    <row r="747" spans="1:68" ht="39" customHeight="1" x14ac:dyDescent="0.25">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c r="AG747" s="104"/>
      <c r="AH747" s="104"/>
      <c r="AI747" s="104"/>
      <c r="AJ747" s="104"/>
      <c r="AK747" s="104"/>
      <c r="AL747" s="184"/>
      <c r="AM747" s="184"/>
      <c r="AN747" s="104"/>
      <c r="AO747" s="104"/>
      <c r="AP747" s="104"/>
      <c r="AQ747" s="104"/>
      <c r="AR747" s="104"/>
      <c r="AS747" s="104"/>
      <c r="AT747" s="104"/>
      <c r="AU747" s="104"/>
      <c r="AV747" s="104"/>
      <c r="AW747" s="104"/>
      <c r="AX747" s="104"/>
      <c r="AY747" s="104"/>
      <c r="AZ747" s="104"/>
      <c r="BA747" s="104"/>
      <c r="BB747" s="104"/>
      <c r="BC747" s="104"/>
      <c r="BD747" s="104"/>
      <c r="BE747" s="104"/>
      <c r="BF747" s="104"/>
      <c r="BG747" s="104"/>
      <c r="BH747" s="104"/>
      <c r="BI747" s="104"/>
      <c r="BJ747" s="104"/>
      <c r="BK747" s="104"/>
      <c r="BL747" s="104"/>
      <c r="BM747" s="104"/>
      <c r="BN747" s="104"/>
      <c r="BO747" s="104"/>
      <c r="BP747" s="104"/>
    </row>
    <row r="748" spans="1:68" ht="39" customHeight="1" x14ac:dyDescent="0.25">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c r="AB748" s="104"/>
      <c r="AC748" s="104"/>
      <c r="AD748" s="104"/>
      <c r="AE748" s="104"/>
      <c r="AF748" s="104"/>
      <c r="AG748" s="104"/>
      <c r="AH748" s="104"/>
      <c r="AI748" s="104"/>
      <c r="AJ748" s="104"/>
      <c r="AK748" s="104"/>
      <c r="AL748" s="184"/>
      <c r="AM748" s="184"/>
      <c r="AN748" s="104"/>
      <c r="AO748" s="104"/>
      <c r="AP748" s="104"/>
      <c r="AQ748" s="104"/>
      <c r="AR748" s="104"/>
      <c r="AS748" s="104"/>
      <c r="AT748" s="104"/>
      <c r="AU748" s="104"/>
      <c r="AV748" s="104"/>
      <c r="AW748" s="104"/>
      <c r="AX748" s="104"/>
      <c r="AY748" s="104"/>
      <c r="AZ748" s="104"/>
      <c r="BA748" s="104"/>
      <c r="BB748" s="104"/>
      <c r="BC748" s="104"/>
      <c r="BD748" s="104"/>
      <c r="BE748" s="104"/>
      <c r="BF748" s="104"/>
      <c r="BG748" s="104"/>
      <c r="BH748" s="104"/>
      <c r="BI748" s="104"/>
      <c r="BJ748" s="104"/>
      <c r="BK748" s="104"/>
      <c r="BL748" s="104"/>
      <c r="BM748" s="104"/>
      <c r="BN748" s="104"/>
      <c r="BO748" s="104"/>
      <c r="BP748" s="104"/>
    </row>
    <row r="749" spans="1:68" ht="39" customHeight="1" x14ac:dyDescent="0.25">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84"/>
      <c r="AM749" s="184"/>
      <c r="AN749" s="104"/>
      <c r="AO749" s="104"/>
      <c r="AP749" s="104"/>
      <c r="AQ749" s="104"/>
      <c r="AR749" s="104"/>
      <c r="AS749" s="104"/>
      <c r="AT749" s="104"/>
      <c r="AU749" s="104"/>
      <c r="AV749" s="104"/>
      <c r="AW749" s="104"/>
      <c r="AX749" s="104"/>
      <c r="AY749" s="104"/>
      <c r="AZ749" s="104"/>
      <c r="BA749" s="104"/>
      <c r="BB749" s="104"/>
      <c r="BC749" s="104"/>
      <c r="BD749" s="104"/>
      <c r="BE749" s="104"/>
      <c r="BF749" s="104"/>
      <c r="BG749" s="104"/>
      <c r="BH749" s="104"/>
      <c r="BI749" s="104"/>
      <c r="BJ749" s="104"/>
      <c r="BK749" s="104"/>
      <c r="BL749" s="104"/>
      <c r="BM749" s="104"/>
      <c r="BN749" s="104"/>
      <c r="BO749" s="104"/>
      <c r="BP749" s="104"/>
    </row>
    <row r="750" spans="1:68" ht="39" customHeight="1" x14ac:dyDescent="0.25">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84"/>
      <c r="AM750" s="184"/>
      <c r="AN750" s="104"/>
      <c r="AO750" s="104"/>
      <c r="AP750" s="104"/>
      <c r="AQ750" s="104"/>
      <c r="AR750" s="104"/>
      <c r="AS750" s="104"/>
      <c r="AT750" s="104"/>
      <c r="AU750" s="104"/>
      <c r="AV750" s="104"/>
      <c r="AW750" s="104"/>
      <c r="AX750" s="104"/>
      <c r="AY750" s="104"/>
      <c r="AZ750" s="104"/>
      <c r="BA750" s="104"/>
      <c r="BB750" s="104"/>
      <c r="BC750" s="104"/>
      <c r="BD750" s="104"/>
      <c r="BE750" s="104"/>
      <c r="BF750" s="104"/>
      <c r="BG750" s="104"/>
      <c r="BH750" s="104"/>
      <c r="BI750" s="104"/>
      <c r="BJ750" s="104"/>
      <c r="BK750" s="104"/>
      <c r="BL750" s="104"/>
      <c r="BM750" s="104"/>
      <c r="BN750" s="104"/>
      <c r="BO750" s="104"/>
      <c r="BP750" s="104"/>
    </row>
    <row r="751" spans="1:68" ht="39" customHeight="1" x14ac:dyDescent="0.25">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84"/>
      <c r="AM751" s="184"/>
      <c r="AN751" s="104"/>
      <c r="AO751" s="104"/>
      <c r="AP751" s="104"/>
      <c r="AQ751" s="104"/>
      <c r="AR751" s="104"/>
      <c r="AS751" s="104"/>
      <c r="AT751" s="104"/>
      <c r="AU751" s="104"/>
      <c r="AV751" s="104"/>
      <c r="AW751" s="104"/>
      <c r="AX751" s="104"/>
      <c r="AY751" s="104"/>
      <c r="AZ751" s="104"/>
      <c r="BA751" s="104"/>
      <c r="BB751" s="104"/>
      <c r="BC751" s="104"/>
      <c r="BD751" s="104"/>
      <c r="BE751" s="104"/>
      <c r="BF751" s="104"/>
      <c r="BG751" s="104"/>
      <c r="BH751" s="104"/>
      <c r="BI751" s="104"/>
      <c r="BJ751" s="104"/>
      <c r="BK751" s="104"/>
      <c r="BL751" s="104"/>
      <c r="BM751" s="104"/>
      <c r="BN751" s="104"/>
      <c r="BO751" s="104"/>
      <c r="BP751" s="104"/>
    </row>
    <row r="752" spans="1:68" ht="39" customHeight="1" x14ac:dyDescent="0.25">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84"/>
      <c r="AM752" s="184"/>
      <c r="AN752" s="104"/>
      <c r="AO752" s="104"/>
      <c r="AP752" s="104"/>
      <c r="AQ752" s="104"/>
      <c r="AR752" s="104"/>
      <c r="AS752" s="104"/>
      <c r="AT752" s="104"/>
      <c r="AU752" s="104"/>
      <c r="AV752" s="104"/>
      <c r="AW752" s="104"/>
      <c r="AX752" s="104"/>
      <c r="AY752" s="104"/>
      <c r="AZ752" s="104"/>
      <c r="BA752" s="104"/>
      <c r="BB752" s="104"/>
      <c r="BC752" s="104"/>
      <c r="BD752" s="104"/>
      <c r="BE752" s="104"/>
      <c r="BF752" s="104"/>
      <c r="BG752" s="104"/>
      <c r="BH752" s="104"/>
      <c r="BI752" s="104"/>
      <c r="BJ752" s="104"/>
      <c r="BK752" s="104"/>
      <c r="BL752" s="104"/>
      <c r="BM752" s="104"/>
      <c r="BN752" s="104"/>
      <c r="BO752" s="104"/>
      <c r="BP752" s="104"/>
    </row>
    <row r="753" spans="1:68" ht="39" customHeight="1" x14ac:dyDescent="0.25">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84"/>
      <c r="AM753" s="184"/>
      <c r="AN753" s="104"/>
      <c r="AO753" s="104"/>
      <c r="AP753" s="104"/>
      <c r="AQ753" s="104"/>
      <c r="AR753" s="104"/>
      <c r="AS753" s="104"/>
      <c r="AT753" s="104"/>
      <c r="AU753" s="104"/>
      <c r="AV753" s="104"/>
      <c r="AW753" s="104"/>
      <c r="AX753" s="104"/>
      <c r="AY753" s="104"/>
      <c r="AZ753" s="104"/>
      <c r="BA753" s="104"/>
      <c r="BB753" s="104"/>
      <c r="BC753" s="104"/>
      <c r="BD753" s="104"/>
      <c r="BE753" s="104"/>
      <c r="BF753" s="104"/>
      <c r="BG753" s="104"/>
      <c r="BH753" s="104"/>
      <c r="BI753" s="104"/>
      <c r="BJ753" s="104"/>
      <c r="BK753" s="104"/>
      <c r="BL753" s="104"/>
      <c r="BM753" s="104"/>
      <c r="BN753" s="104"/>
      <c r="BO753" s="104"/>
      <c r="BP753" s="104"/>
    </row>
    <row r="754" spans="1:68" ht="39" customHeight="1" x14ac:dyDescent="0.25">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84"/>
      <c r="AM754" s="184"/>
      <c r="AN754" s="104"/>
      <c r="AO754" s="104"/>
      <c r="AP754" s="104"/>
      <c r="AQ754" s="104"/>
      <c r="AR754" s="104"/>
      <c r="AS754" s="104"/>
      <c r="AT754" s="104"/>
      <c r="AU754" s="104"/>
      <c r="AV754" s="104"/>
      <c r="AW754" s="104"/>
      <c r="AX754" s="104"/>
      <c r="AY754" s="104"/>
      <c r="AZ754" s="104"/>
      <c r="BA754" s="104"/>
      <c r="BB754" s="104"/>
      <c r="BC754" s="104"/>
      <c r="BD754" s="104"/>
      <c r="BE754" s="104"/>
      <c r="BF754" s="104"/>
      <c r="BG754" s="104"/>
      <c r="BH754" s="104"/>
      <c r="BI754" s="104"/>
      <c r="BJ754" s="104"/>
      <c r="BK754" s="104"/>
      <c r="BL754" s="104"/>
      <c r="BM754" s="104"/>
      <c r="BN754" s="104"/>
      <c r="BO754" s="104"/>
      <c r="BP754" s="104"/>
    </row>
    <row r="755" spans="1:68" ht="39" customHeight="1" x14ac:dyDescent="0.25">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84"/>
      <c r="AM755" s="184"/>
      <c r="AN755" s="104"/>
      <c r="AO755" s="104"/>
      <c r="AP755" s="104"/>
      <c r="AQ755" s="104"/>
      <c r="AR755" s="104"/>
      <c r="AS755" s="104"/>
      <c r="AT755" s="104"/>
      <c r="AU755" s="104"/>
      <c r="AV755" s="104"/>
      <c r="AW755" s="104"/>
      <c r="AX755" s="104"/>
      <c r="AY755" s="104"/>
      <c r="AZ755" s="104"/>
      <c r="BA755" s="104"/>
      <c r="BB755" s="104"/>
      <c r="BC755" s="104"/>
      <c r="BD755" s="104"/>
      <c r="BE755" s="104"/>
      <c r="BF755" s="104"/>
      <c r="BG755" s="104"/>
      <c r="BH755" s="104"/>
      <c r="BI755" s="104"/>
      <c r="BJ755" s="104"/>
      <c r="BK755" s="104"/>
      <c r="BL755" s="104"/>
      <c r="BM755" s="104"/>
      <c r="BN755" s="104"/>
      <c r="BO755" s="104"/>
      <c r="BP755" s="104"/>
    </row>
    <row r="756" spans="1:68" ht="39" customHeight="1" x14ac:dyDescent="0.25">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84"/>
      <c r="AM756" s="184"/>
      <c r="AN756" s="104"/>
      <c r="AO756" s="104"/>
      <c r="AP756" s="104"/>
      <c r="AQ756" s="104"/>
      <c r="AR756" s="104"/>
      <c r="AS756" s="104"/>
      <c r="AT756" s="104"/>
      <c r="AU756" s="104"/>
      <c r="AV756" s="104"/>
      <c r="AW756" s="104"/>
      <c r="AX756" s="104"/>
      <c r="AY756" s="104"/>
      <c r="AZ756" s="104"/>
      <c r="BA756" s="104"/>
      <c r="BB756" s="104"/>
      <c r="BC756" s="104"/>
      <c r="BD756" s="104"/>
      <c r="BE756" s="104"/>
      <c r="BF756" s="104"/>
      <c r="BG756" s="104"/>
      <c r="BH756" s="104"/>
      <c r="BI756" s="104"/>
      <c r="BJ756" s="104"/>
      <c r="BK756" s="104"/>
      <c r="BL756" s="104"/>
      <c r="BM756" s="104"/>
      <c r="BN756" s="104"/>
      <c r="BO756" s="104"/>
      <c r="BP756" s="104"/>
    </row>
    <row r="757" spans="1:68" ht="39" customHeight="1" x14ac:dyDescent="0.25">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84"/>
      <c r="AM757" s="184"/>
      <c r="AN757" s="104"/>
      <c r="AO757" s="104"/>
      <c r="AP757" s="104"/>
      <c r="AQ757" s="104"/>
      <c r="AR757" s="104"/>
      <c r="AS757" s="104"/>
      <c r="AT757" s="104"/>
      <c r="AU757" s="104"/>
      <c r="AV757" s="104"/>
      <c r="AW757" s="104"/>
      <c r="AX757" s="104"/>
      <c r="AY757" s="104"/>
      <c r="AZ757" s="104"/>
      <c r="BA757" s="104"/>
      <c r="BB757" s="104"/>
      <c r="BC757" s="104"/>
      <c r="BD757" s="104"/>
      <c r="BE757" s="104"/>
      <c r="BF757" s="104"/>
      <c r="BG757" s="104"/>
      <c r="BH757" s="104"/>
      <c r="BI757" s="104"/>
      <c r="BJ757" s="104"/>
      <c r="BK757" s="104"/>
      <c r="BL757" s="104"/>
      <c r="BM757" s="104"/>
      <c r="BN757" s="104"/>
      <c r="BO757" s="104"/>
      <c r="BP757" s="104"/>
    </row>
    <row r="758" spans="1:68" ht="39" customHeight="1" x14ac:dyDescent="0.25">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84"/>
      <c r="AM758" s="184"/>
      <c r="AN758" s="104"/>
      <c r="AO758" s="104"/>
      <c r="AP758" s="104"/>
      <c r="AQ758" s="104"/>
      <c r="AR758" s="104"/>
      <c r="AS758" s="104"/>
      <c r="AT758" s="104"/>
      <c r="AU758" s="104"/>
      <c r="AV758" s="104"/>
      <c r="AW758" s="104"/>
      <c r="AX758" s="104"/>
      <c r="AY758" s="104"/>
      <c r="AZ758" s="104"/>
      <c r="BA758" s="104"/>
      <c r="BB758" s="104"/>
      <c r="BC758" s="104"/>
      <c r="BD758" s="104"/>
      <c r="BE758" s="104"/>
      <c r="BF758" s="104"/>
      <c r="BG758" s="104"/>
      <c r="BH758" s="104"/>
      <c r="BI758" s="104"/>
      <c r="BJ758" s="104"/>
      <c r="BK758" s="104"/>
      <c r="BL758" s="104"/>
      <c r="BM758" s="104"/>
      <c r="BN758" s="104"/>
      <c r="BO758" s="104"/>
      <c r="BP758" s="104"/>
    </row>
    <row r="759" spans="1:68" ht="39" customHeight="1" x14ac:dyDescent="0.25">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84"/>
      <c r="AM759" s="184"/>
      <c r="AN759" s="104"/>
      <c r="AO759" s="104"/>
      <c r="AP759" s="104"/>
      <c r="AQ759" s="104"/>
      <c r="AR759" s="104"/>
      <c r="AS759" s="104"/>
      <c r="AT759" s="104"/>
      <c r="AU759" s="104"/>
      <c r="AV759" s="104"/>
      <c r="AW759" s="104"/>
      <c r="AX759" s="104"/>
      <c r="AY759" s="104"/>
      <c r="AZ759" s="104"/>
      <c r="BA759" s="104"/>
      <c r="BB759" s="104"/>
      <c r="BC759" s="104"/>
      <c r="BD759" s="104"/>
      <c r="BE759" s="104"/>
      <c r="BF759" s="104"/>
      <c r="BG759" s="104"/>
      <c r="BH759" s="104"/>
      <c r="BI759" s="104"/>
      <c r="BJ759" s="104"/>
      <c r="BK759" s="104"/>
      <c r="BL759" s="104"/>
      <c r="BM759" s="104"/>
      <c r="BN759" s="104"/>
      <c r="BO759" s="104"/>
      <c r="BP759" s="104"/>
    </row>
    <row r="760" spans="1:68" ht="39" customHeight="1" x14ac:dyDescent="0.25">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84"/>
      <c r="AM760" s="184"/>
      <c r="AN760" s="104"/>
      <c r="AO760" s="104"/>
      <c r="AP760" s="104"/>
      <c r="AQ760" s="104"/>
      <c r="AR760" s="104"/>
      <c r="AS760" s="104"/>
      <c r="AT760" s="104"/>
      <c r="AU760" s="104"/>
      <c r="AV760" s="104"/>
      <c r="AW760" s="104"/>
      <c r="AX760" s="104"/>
      <c r="AY760" s="104"/>
      <c r="AZ760" s="104"/>
      <c r="BA760" s="104"/>
      <c r="BB760" s="104"/>
      <c r="BC760" s="104"/>
      <c r="BD760" s="104"/>
      <c r="BE760" s="104"/>
      <c r="BF760" s="104"/>
      <c r="BG760" s="104"/>
      <c r="BH760" s="104"/>
      <c r="BI760" s="104"/>
      <c r="BJ760" s="104"/>
      <c r="BK760" s="104"/>
      <c r="BL760" s="104"/>
      <c r="BM760" s="104"/>
      <c r="BN760" s="104"/>
      <c r="BO760" s="104"/>
      <c r="BP760" s="104"/>
    </row>
    <row r="761" spans="1:68" ht="39" customHeight="1" x14ac:dyDescent="0.25">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84"/>
      <c r="AM761" s="184"/>
      <c r="AN761" s="104"/>
      <c r="AO761" s="104"/>
      <c r="AP761" s="104"/>
      <c r="AQ761" s="104"/>
      <c r="AR761" s="104"/>
      <c r="AS761" s="104"/>
      <c r="AT761" s="104"/>
      <c r="AU761" s="104"/>
      <c r="AV761" s="104"/>
      <c r="AW761" s="104"/>
      <c r="AX761" s="104"/>
      <c r="AY761" s="104"/>
      <c r="AZ761" s="104"/>
      <c r="BA761" s="104"/>
      <c r="BB761" s="104"/>
      <c r="BC761" s="104"/>
      <c r="BD761" s="104"/>
      <c r="BE761" s="104"/>
      <c r="BF761" s="104"/>
      <c r="BG761" s="104"/>
      <c r="BH761" s="104"/>
      <c r="BI761" s="104"/>
      <c r="BJ761" s="104"/>
      <c r="BK761" s="104"/>
      <c r="BL761" s="104"/>
      <c r="BM761" s="104"/>
      <c r="BN761" s="104"/>
      <c r="BO761" s="104"/>
      <c r="BP761" s="104"/>
    </row>
    <row r="762" spans="1:68" ht="39" customHeight="1" x14ac:dyDescent="0.25">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84"/>
      <c r="AM762" s="184"/>
      <c r="AN762" s="104"/>
      <c r="AO762" s="104"/>
      <c r="AP762" s="104"/>
      <c r="AQ762" s="104"/>
      <c r="AR762" s="104"/>
      <c r="AS762" s="104"/>
      <c r="AT762" s="104"/>
      <c r="AU762" s="104"/>
      <c r="AV762" s="104"/>
      <c r="AW762" s="104"/>
      <c r="AX762" s="104"/>
      <c r="AY762" s="104"/>
      <c r="AZ762" s="104"/>
      <c r="BA762" s="104"/>
      <c r="BB762" s="104"/>
      <c r="BC762" s="104"/>
      <c r="BD762" s="104"/>
      <c r="BE762" s="104"/>
      <c r="BF762" s="104"/>
      <c r="BG762" s="104"/>
      <c r="BH762" s="104"/>
      <c r="BI762" s="104"/>
      <c r="BJ762" s="104"/>
      <c r="BK762" s="104"/>
      <c r="BL762" s="104"/>
      <c r="BM762" s="104"/>
      <c r="BN762" s="104"/>
      <c r="BO762" s="104"/>
      <c r="BP762" s="104"/>
    </row>
    <row r="763" spans="1:68" ht="39" customHeight="1" x14ac:dyDescent="0.25">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84"/>
      <c r="AM763" s="184"/>
      <c r="AN763" s="104"/>
      <c r="AO763" s="104"/>
      <c r="AP763" s="104"/>
      <c r="AQ763" s="104"/>
      <c r="AR763" s="104"/>
      <c r="AS763" s="104"/>
      <c r="AT763" s="104"/>
      <c r="AU763" s="104"/>
      <c r="AV763" s="104"/>
      <c r="AW763" s="104"/>
      <c r="AX763" s="104"/>
      <c r="AY763" s="104"/>
      <c r="AZ763" s="104"/>
      <c r="BA763" s="104"/>
      <c r="BB763" s="104"/>
      <c r="BC763" s="104"/>
      <c r="BD763" s="104"/>
      <c r="BE763" s="104"/>
      <c r="BF763" s="104"/>
      <c r="BG763" s="104"/>
      <c r="BH763" s="104"/>
      <c r="BI763" s="104"/>
      <c r="BJ763" s="104"/>
      <c r="BK763" s="104"/>
      <c r="BL763" s="104"/>
      <c r="BM763" s="104"/>
      <c r="BN763" s="104"/>
      <c r="BO763" s="104"/>
      <c r="BP763" s="104"/>
    </row>
    <row r="764" spans="1:68" ht="39" customHeight="1" x14ac:dyDescent="0.25">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84"/>
      <c r="AM764" s="184"/>
      <c r="AN764" s="104"/>
      <c r="AO764" s="104"/>
      <c r="AP764" s="104"/>
      <c r="AQ764" s="104"/>
      <c r="AR764" s="104"/>
      <c r="AS764" s="104"/>
      <c r="AT764" s="104"/>
      <c r="AU764" s="104"/>
      <c r="AV764" s="104"/>
      <c r="AW764" s="104"/>
      <c r="AX764" s="104"/>
      <c r="AY764" s="104"/>
      <c r="AZ764" s="104"/>
      <c r="BA764" s="104"/>
      <c r="BB764" s="104"/>
      <c r="BC764" s="104"/>
      <c r="BD764" s="104"/>
      <c r="BE764" s="104"/>
      <c r="BF764" s="104"/>
      <c r="BG764" s="104"/>
      <c r="BH764" s="104"/>
      <c r="BI764" s="104"/>
      <c r="BJ764" s="104"/>
      <c r="BK764" s="104"/>
      <c r="BL764" s="104"/>
      <c r="BM764" s="104"/>
      <c r="BN764" s="104"/>
      <c r="BO764" s="104"/>
      <c r="BP764" s="104"/>
    </row>
    <row r="765" spans="1:68" ht="39" customHeight="1" x14ac:dyDescent="0.25">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84"/>
      <c r="AM765" s="184"/>
      <c r="AN765" s="104"/>
      <c r="AO765" s="104"/>
      <c r="AP765" s="104"/>
      <c r="AQ765" s="104"/>
      <c r="AR765" s="104"/>
      <c r="AS765" s="104"/>
      <c r="AT765" s="104"/>
      <c r="AU765" s="104"/>
      <c r="AV765" s="104"/>
      <c r="AW765" s="104"/>
      <c r="AX765" s="104"/>
      <c r="AY765" s="104"/>
      <c r="AZ765" s="104"/>
      <c r="BA765" s="104"/>
      <c r="BB765" s="104"/>
      <c r="BC765" s="104"/>
      <c r="BD765" s="104"/>
      <c r="BE765" s="104"/>
      <c r="BF765" s="104"/>
      <c r="BG765" s="104"/>
      <c r="BH765" s="104"/>
      <c r="BI765" s="104"/>
      <c r="BJ765" s="104"/>
      <c r="BK765" s="104"/>
      <c r="BL765" s="104"/>
      <c r="BM765" s="104"/>
      <c r="BN765" s="104"/>
      <c r="BO765" s="104"/>
      <c r="BP765" s="104"/>
    </row>
    <row r="766" spans="1:68" ht="39" customHeight="1" x14ac:dyDescent="0.25">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84"/>
      <c r="AM766" s="184"/>
      <c r="AN766" s="104"/>
      <c r="AO766" s="104"/>
      <c r="AP766" s="104"/>
      <c r="AQ766" s="104"/>
      <c r="AR766" s="104"/>
      <c r="AS766" s="104"/>
      <c r="AT766" s="104"/>
      <c r="AU766" s="104"/>
      <c r="AV766" s="104"/>
      <c r="AW766" s="104"/>
      <c r="AX766" s="104"/>
      <c r="AY766" s="104"/>
      <c r="AZ766" s="104"/>
      <c r="BA766" s="104"/>
      <c r="BB766" s="104"/>
      <c r="BC766" s="104"/>
      <c r="BD766" s="104"/>
      <c r="BE766" s="104"/>
      <c r="BF766" s="104"/>
      <c r="BG766" s="104"/>
      <c r="BH766" s="104"/>
      <c r="BI766" s="104"/>
      <c r="BJ766" s="104"/>
      <c r="BK766" s="104"/>
      <c r="BL766" s="104"/>
      <c r="BM766" s="104"/>
      <c r="BN766" s="104"/>
      <c r="BO766" s="104"/>
      <c r="BP766" s="104"/>
    </row>
    <row r="767" spans="1:68" ht="39" customHeight="1" x14ac:dyDescent="0.25">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84"/>
      <c r="AM767" s="184"/>
      <c r="AN767" s="104"/>
      <c r="AO767" s="104"/>
      <c r="AP767" s="104"/>
      <c r="AQ767" s="104"/>
      <c r="AR767" s="104"/>
      <c r="AS767" s="104"/>
      <c r="AT767" s="104"/>
      <c r="AU767" s="104"/>
      <c r="AV767" s="104"/>
      <c r="AW767" s="104"/>
      <c r="AX767" s="104"/>
      <c r="AY767" s="104"/>
      <c r="AZ767" s="104"/>
      <c r="BA767" s="104"/>
      <c r="BB767" s="104"/>
      <c r="BC767" s="104"/>
      <c r="BD767" s="104"/>
      <c r="BE767" s="104"/>
      <c r="BF767" s="104"/>
      <c r="BG767" s="104"/>
      <c r="BH767" s="104"/>
      <c r="BI767" s="104"/>
      <c r="BJ767" s="104"/>
      <c r="BK767" s="104"/>
      <c r="BL767" s="104"/>
      <c r="BM767" s="104"/>
      <c r="BN767" s="104"/>
      <c r="BO767" s="104"/>
      <c r="BP767" s="104"/>
    </row>
    <row r="768" spans="1:68" ht="39" customHeight="1" x14ac:dyDescent="0.25">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c r="AG768" s="104"/>
      <c r="AH768" s="104"/>
      <c r="AI768" s="104"/>
      <c r="AJ768" s="104"/>
      <c r="AK768" s="104"/>
      <c r="AL768" s="184"/>
      <c r="AM768" s="184"/>
      <c r="AN768" s="104"/>
      <c r="AO768" s="104"/>
      <c r="AP768" s="104"/>
      <c r="AQ768" s="104"/>
      <c r="AR768" s="104"/>
      <c r="AS768" s="104"/>
      <c r="AT768" s="104"/>
      <c r="AU768" s="104"/>
      <c r="AV768" s="104"/>
      <c r="AW768" s="104"/>
      <c r="AX768" s="104"/>
      <c r="AY768" s="104"/>
      <c r="AZ768" s="104"/>
      <c r="BA768" s="104"/>
      <c r="BB768" s="104"/>
      <c r="BC768" s="104"/>
      <c r="BD768" s="104"/>
      <c r="BE768" s="104"/>
      <c r="BF768" s="104"/>
      <c r="BG768" s="104"/>
      <c r="BH768" s="104"/>
      <c r="BI768" s="104"/>
      <c r="BJ768" s="104"/>
      <c r="BK768" s="104"/>
      <c r="BL768" s="104"/>
      <c r="BM768" s="104"/>
      <c r="BN768" s="104"/>
      <c r="BO768" s="104"/>
      <c r="BP768" s="104"/>
    </row>
    <row r="769" spans="1:68" ht="39" customHeight="1" x14ac:dyDescent="0.25">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84"/>
      <c r="AM769" s="184"/>
      <c r="AN769" s="104"/>
      <c r="AO769" s="104"/>
      <c r="AP769" s="104"/>
      <c r="AQ769" s="104"/>
      <c r="AR769" s="104"/>
      <c r="AS769" s="104"/>
      <c r="AT769" s="104"/>
      <c r="AU769" s="104"/>
      <c r="AV769" s="104"/>
      <c r="AW769" s="104"/>
      <c r="AX769" s="104"/>
      <c r="AY769" s="104"/>
      <c r="AZ769" s="104"/>
      <c r="BA769" s="104"/>
      <c r="BB769" s="104"/>
      <c r="BC769" s="104"/>
      <c r="BD769" s="104"/>
      <c r="BE769" s="104"/>
      <c r="BF769" s="104"/>
      <c r="BG769" s="104"/>
      <c r="BH769" s="104"/>
      <c r="BI769" s="104"/>
      <c r="BJ769" s="104"/>
      <c r="BK769" s="104"/>
      <c r="BL769" s="104"/>
      <c r="BM769" s="104"/>
      <c r="BN769" s="104"/>
      <c r="BO769" s="104"/>
      <c r="BP769" s="104"/>
    </row>
    <row r="770" spans="1:68" ht="39" customHeight="1" x14ac:dyDescent="0.25">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4"/>
      <c r="AL770" s="184"/>
      <c r="AM770" s="184"/>
      <c r="AN770" s="104"/>
      <c r="AO770" s="104"/>
      <c r="AP770" s="104"/>
      <c r="AQ770" s="104"/>
      <c r="AR770" s="104"/>
      <c r="AS770" s="104"/>
      <c r="AT770" s="104"/>
      <c r="AU770" s="104"/>
      <c r="AV770" s="104"/>
      <c r="AW770" s="104"/>
      <c r="AX770" s="104"/>
      <c r="AY770" s="104"/>
      <c r="AZ770" s="104"/>
      <c r="BA770" s="104"/>
      <c r="BB770" s="104"/>
      <c r="BC770" s="104"/>
      <c r="BD770" s="104"/>
      <c r="BE770" s="104"/>
      <c r="BF770" s="104"/>
      <c r="BG770" s="104"/>
      <c r="BH770" s="104"/>
      <c r="BI770" s="104"/>
      <c r="BJ770" s="104"/>
      <c r="BK770" s="104"/>
      <c r="BL770" s="104"/>
      <c r="BM770" s="104"/>
      <c r="BN770" s="104"/>
      <c r="BO770" s="104"/>
      <c r="BP770" s="104"/>
    </row>
    <row r="771" spans="1:68" ht="39" customHeight="1" x14ac:dyDescent="0.25">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84"/>
      <c r="AM771" s="184"/>
      <c r="AN771" s="104"/>
      <c r="AO771" s="104"/>
      <c r="AP771" s="104"/>
      <c r="AQ771" s="104"/>
      <c r="AR771" s="104"/>
      <c r="AS771" s="104"/>
      <c r="AT771" s="104"/>
      <c r="AU771" s="104"/>
      <c r="AV771" s="104"/>
      <c r="AW771" s="104"/>
      <c r="AX771" s="104"/>
      <c r="AY771" s="104"/>
      <c r="AZ771" s="104"/>
      <c r="BA771" s="104"/>
      <c r="BB771" s="104"/>
      <c r="BC771" s="104"/>
      <c r="BD771" s="104"/>
      <c r="BE771" s="104"/>
      <c r="BF771" s="104"/>
      <c r="BG771" s="104"/>
      <c r="BH771" s="104"/>
      <c r="BI771" s="104"/>
      <c r="BJ771" s="104"/>
      <c r="BK771" s="104"/>
      <c r="BL771" s="104"/>
      <c r="BM771" s="104"/>
      <c r="BN771" s="104"/>
      <c r="BO771" s="104"/>
      <c r="BP771" s="104"/>
    </row>
    <row r="772" spans="1:68" ht="39" customHeight="1" x14ac:dyDescent="0.25">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84"/>
      <c r="AM772" s="184"/>
      <c r="AN772" s="104"/>
      <c r="AO772" s="104"/>
      <c r="AP772" s="104"/>
      <c r="AQ772" s="104"/>
      <c r="AR772" s="104"/>
      <c r="AS772" s="104"/>
      <c r="AT772" s="104"/>
      <c r="AU772" s="104"/>
      <c r="AV772" s="104"/>
      <c r="AW772" s="104"/>
      <c r="AX772" s="104"/>
      <c r="AY772" s="104"/>
      <c r="AZ772" s="104"/>
      <c r="BA772" s="104"/>
      <c r="BB772" s="104"/>
      <c r="BC772" s="104"/>
      <c r="BD772" s="104"/>
      <c r="BE772" s="104"/>
      <c r="BF772" s="104"/>
      <c r="BG772" s="104"/>
      <c r="BH772" s="104"/>
      <c r="BI772" s="104"/>
      <c r="BJ772" s="104"/>
      <c r="BK772" s="104"/>
      <c r="BL772" s="104"/>
      <c r="BM772" s="104"/>
      <c r="BN772" s="104"/>
      <c r="BO772" s="104"/>
      <c r="BP772" s="104"/>
    </row>
    <row r="773" spans="1:68" ht="39" customHeight="1" x14ac:dyDescent="0.25">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84"/>
      <c r="AM773" s="184"/>
      <c r="AN773" s="104"/>
      <c r="AO773" s="104"/>
      <c r="AP773" s="104"/>
      <c r="AQ773" s="104"/>
      <c r="AR773" s="104"/>
      <c r="AS773" s="104"/>
      <c r="AT773" s="104"/>
      <c r="AU773" s="104"/>
      <c r="AV773" s="104"/>
      <c r="AW773" s="104"/>
      <c r="AX773" s="104"/>
      <c r="AY773" s="104"/>
      <c r="AZ773" s="104"/>
      <c r="BA773" s="104"/>
      <c r="BB773" s="104"/>
      <c r="BC773" s="104"/>
      <c r="BD773" s="104"/>
      <c r="BE773" s="104"/>
      <c r="BF773" s="104"/>
      <c r="BG773" s="104"/>
      <c r="BH773" s="104"/>
      <c r="BI773" s="104"/>
      <c r="BJ773" s="104"/>
      <c r="BK773" s="104"/>
      <c r="BL773" s="104"/>
      <c r="BM773" s="104"/>
      <c r="BN773" s="104"/>
      <c r="BO773" s="104"/>
      <c r="BP773" s="104"/>
    </row>
    <row r="774" spans="1:68" ht="39" customHeight="1" x14ac:dyDescent="0.25">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4"/>
      <c r="AL774" s="184"/>
      <c r="AM774" s="184"/>
      <c r="AN774" s="104"/>
      <c r="AO774" s="104"/>
      <c r="AP774" s="104"/>
      <c r="AQ774" s="104"/>
      <c r="AR774" s="104"/>
      <c r="AS774" s="104"/>
      <c r="AT774" s="104"/>
      <c r="AU774" s="104"/>
      <c r="AV774" s="104"/>
      <c r="AW774" s="104"/>
      <c r="AX774" s="104"/>
      <c r="AY774" s="104"/>
      <c r="AZ774" s="104"/>
      <c r="BA774" s="104"/>
      <c r="BB774" s="104"/>
      <c r="BC774" s="104"/>
      <c r="BD774" s="104"/>
      <c r="BE774" s="104"/>
      <c r="BF774" s="104"/>
      <c r="BG774" s="104"/>
      <c r="BH774" s="104"/>
      <c r="BI774" s="104"/>
      <c r="BJ774" s="104"/>
      <c r="BK774" s="104"/>
      <c r="BL774" s="104"/>
      <c r="BM774" s="104"/>
      <c r="BN774" s="104"/>
      <c r="BO774" s="104"/>
      <c r="BP774" s="104"/>
    </row>
    <row r="775" spans="1:68" ht="39" customHeight="1" x14ac:dyDescent="0.25">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104"/>
      <c r="AG775" s="104"/>
      <c r="AH775" s="104"/>
      <c r="AI775" s="104"/>
      <c r="AJ775" s="104"/>
      <c r="AK775" s="104"/>
      <c r="AL775" s="184"/>
      <c r="AM775" s="184"/>
      <c r="AN775" s="104"/>
      <c r="AO775" s="104"/>
      <c r="AP775" s="104"/>
      <c r="AQ775" s="104"/>
      <c r="AR775" s="104"/>
      <c r="AS775" s="104"/>
      <c r="AT775" s="104"/>
      <c r="AU775" s="104"/>
      <c r="AV775" s="104"/>
      <c r="AW775" s="104"/>
      <c r="AX775" s="104"/>
      <c r="AY775" s="104"/>
      <c r="AZ775" s="104"/>
      <c r="BA775" s="104"/>
      <c r="BB775" s="104"/>
      <c r="BC775" s="104"/>
      <c r="BD775" s="104"/>
      <c r="BE775" s="104"/>
      <c r="BF775" s="104"/>
      <c r="BG775" s="104"/>
      <c r="BH775" s="104"/>
      <c r="BI775" s="104"/>
      <c r="BJ775" s="104"/>
      <c r="BK775" s="104"/>
      <c r="BL775" s="104"/>
      <c r="BM775" s="104"/>
      <c r="BN775" s="104"/>
      <c r="BO775" s="104"/>
      <c r="BP775" s="104"/>
    </row>
    <row r="776" spans="1:68" ht="39" customHeight="1" x14ac:dyDescent="0.25">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c r="AG776" s="104"/>
      <c r="AH776" s="104"/>
      <c r="AI776" s="104"/>
      <c r="AJ776" s="104"/>
      <c r="AK776" s="104"/>
      <c r="AL776" s="184"/>
      <c r="AM776" s="184"/>
      <c r="AN776" s="104"/>
      <c r="AO776" s="104"/>
      <c r="AP776" s="104"/>
      <c r="AQ776" s="104"/>
      <c r="AR776" s="104"/>
      <c r="AS776" s="104"/>
      <c r="AT776" s="104"/>
      <c r="AU776" s="104"/>
      <c r="AV776" s="104"/>
      <c r="AW776" s="104"/>
      <c r="AX776" s="104"/>
      <c r="AY776" s="104"/>
      <c r="AZ776" s="104"/>
      <c r="BA776" s="104"/>
      <c r="BB776" s="104"/>
      <c r="BC776" s="104"/>
      <c r="BD776" s="104"/>
      <c r="BE776" s="104"/>
      <c r="BF776" s="104"/>
      <c r="BG776" s="104"/>
      <c r="BH776" s="104"/>
      <c r="BI776" s="104"/>
      <c r="BJ776" s="104"/>
      <c r="BK776" s="104"/>
      <c r="BL776" s="104"/>
      <c r="BM776" s="104"/>
      <c r="BN776" s="104"/>
      <c r="BO776" s="104"/>
      <c r="BP776" s="104"/>
    </row>
    <row r="777" spans="1:68" ht="39" customHeight="1" x14ac:dyDescent="0.25">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c r="AB777" s="104"/>
      <c r="AC777" s="104"/>
      <c r="AD777" s="104"/>
      <c r="AE777" s="104"/>
      <c r="AF777" s="104"/>
      <c r="AG777" s="104"/>
      <c r="AH777" s="104"/>
      <c r="AI777" s="104"/>
      <c r="AJ777" s="104"/>
      <c r="AK777" s="104"/>
      <c r="AL777" s="184"/>
      <c r="AM777" s="184"/>
      <c r="AN777" s="104"/>
      <c r="AO777" s="104"/>
      <c r="AP777" s="104"/>
      <c r="AQ777" s="104"/>
      <c r="AR777" s="104"/>
      <c r="AS777" s="104"/>
      <c r="AT777" s="104"/>
      <c r="AU777" s="104"/>
      <c r="AV777" s="104"/>
      <c r="AW777" s="104"/>
      <c r="AX777" s="104"/>
      <c r="AY777" s="104"/>
      <c r="AZ777" s="104"/>
      <c r="BA777" s="104"/>
      <c r="BB777" s="104"/>
      <c r="BC777" s="104"/>
      <c r="BD777" s="104"/>
      <c r="BE777" s="104"/>
      <c r="BF777" s="104"/>
      <c r="BG777" s="104"/>
      <c r="BH777" s="104"/>
      <c r="BI777" s="104"/>
      <c r="BJ777" s="104"/>
      <c r="BK777" s="104"/>
      <c r="BL777" s="104"/>
      <c r="BM777" s="104"/>
      <c r="BN777" s="104"/>
      <c r="BO777" s="104"/>
      <c r="BP777" s="104"/>
    </row>
    <row r="778" spans="1:68" ht="39" customHeight="1" x14ac:dyDescent="0.25">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c r="AB778" s="104"/>
      <c r="AC778" s="104"/>
      <c r="AD778" s="104"/>
      <c r="AE778" s="104"/>
      <c r="AF778" s="104"/>
      <c r="AG778" s="104"/>
      <c r="AH778" s="104"/>
      <c r="AI778" s="104"/>
      <c r="AJ778" s="104"/>
      <c r="AK778" s="104"/>
      <c r="AL778" s="184"/>
      <c r="AM778" s="184"/>
      <c r="AN778" s="104"/>
      <c r="AO778" s="104"/>
      <c r="AP778" s="104"/>
      <c r="AQ778" s="104"/>
      <c r="AR778" s="104"/>
      <c r="AS778" s="104"/>
      <c r="AT778" s="104"/>
      <c r="AU778" s="104"/>
      <c r="AV778" s="104"/>
      <c r="AW778" s="104"/>
      <c r="AX778" s="104"/>
      <c r="AY778" s="104"/>
      <c r="AZ778" s="104"/>
      <c r="BA778" s="104"/>
      <c r="BB778" s="104"/>
      <c r="BC778" s="104"/>
      <c r="BD778" s="104"/>
      <c r="BE778" s="104"/>
      <c r="BF778" s="104"/>
      <c r="BG778" s="104"/>
      <c r="BH778" s="104"/>
      <c r="BI778" s="104"/>
      <c r="BJ778" s="104"/>
      <c r="BK778" s="104"/>
      <c r="BL778" s="104"/>
      <c r="BM778" s="104"/>
      <c r="BN778" s="104"/>
      <c r="BO778" s="104"/>
      <c r="BP778" s="104"/>
    </row>
    <row r="779" spans="1:68" ht="39" customHeight="1" x14ac:dyDescent="0.25">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104"/>
      <c r="AC779" s="104"/>
      <c r="AD779" s="104"/>
      <c r="AE779" s="104"/>
      <c r="AF779" s="104"/>
      <c r="AG779" s="104"/>
      <c r="AH779" s="104"/>
      <c r="AI779" s="104"/>
      <c r="AJ779" s="104"/>
      <c r="AK779" s="104"/>
      <c r="AL779" s="184"/>
      <c r="AM779" s="184"/>
      <c r="AN779" s="104"/>
      <c r="AO779" s="104"/>
      <c r="AP779" s="104"/>
      <c r="AQ779" s="104"/>
      <c r="AR779" s="104"/>
      <c r="AS779" s="104"/>
      <c r="AT779" s="104"/>
      <c r="AU779" s="104"/>
      <c r="AV779" s="104"/>
      <c r="AW779" s="104"/>
      <c r="AX779" s="104"/>
      <c r="AY779" s="104"/>
      <c r="AZ779" s="104"/>
      <c r="BA779" s="104"/>
      <c r="BB779" s="104"/>
      <c r="BC779" s="104"/>
      <c r="BD779" s="104"/>
      <c r="BE779" s="104"/>
      <c r="BF779" s="104"/>
      <c r="BG779" s="104"/>
      <c r="BH779" s="104"/>
      <c r="BI779" s="104"/>
      <c r="BJ779" s="104"/>
      <c r="BK779" s="104"/>
      <c r="BL779" s="104"/>
      <c r="BM779" s="104"/>
      <c r="BN779" s="104"/>
      <c r="BO779" s="104"/>
      <c r="BP779" s="104"/>
    </row>
    <row r="780" spans="1:68" ht="39" customHeight="1" x14ac:dyDescent="0.25">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c r="AE780" s="104"/>
      <c r="AF780" s="104"/>
      <c r="AG780" s="104"/>
      <c r="AH780" s="104"/>
      <c r="AI780" s="104"/>
      <c r="AJ780" s="104"/>
      <c r="AK780" s="104"/>
      <c r="AL780" s="184"/>
      <c r="AM780" s="184"/>
      <c r="AN780" s="104"/>
      <c r="AO780" s="104"/>
      <c r="AP780" s="104"/>
      <c r="AQ780" s="104"/>
      <c r="AR780" s="104"/>
      <c r="AS780" s="104"/>
      <c r="AT780" s="104"/>
      <c r="AU780" s="104"/>
      <c r="AV780" s="104"/>
      <c r="AW780" s="104"/>
      <c r="AX780" s="104"/>
      <c r="AY780" s="104"/>
      <c r="AZ780" s="104"/>
      <c r="BA780" s="104"/>
      <c r="BB780" s="104"/>
      <c r="BC780" s="104"/>
      <c r="BD780" s="104"/>
      <c r="BE780" s="104"/>
      <c r="BF780" s="104"/>
      <c r="BG780" s="104"/>
      <c r="BH780" s="104"/>
      <c r="BI780" s="104"/>
      <c r="BJ780" s="104"/>
      <c r="BK780" s="104"/>
      <c r="BL780" s="104"/>
      <c r="BM780" s="104"/>
      <c r="BN780" s="104"/>
      <c r="BO780" s="104"/>
      <c r="BP780" s="104"/>
    </row>
    <row r="781" spans="1:68" ht="39" customHeight="1" x14ac:dyDescent="0.25">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c r="AE781" s="104"/>
      <c r="AF781" s="104"/>
      <c r="AG781" s="104"/>
      <c r="AH781" s="104"/>
      <c r="AI781" s="104"/>
      <c r="AJ781" s="104"/>
      <c r="AK781" s="104"/>
      <c r="AL781" s="184"/>
      <c r="AM781" s="184"/>
      <c r="AN781" s="104"/>
      <c r="AO781" s="104"/>
      <c r="AP781" s="104"/>
      <c r="AQ781" s="104"/>
      <c r="AR781" s="104"/>
      <c r="AS781" s="104"/>
      <c r="AT781" s="104"/>
      <c r="AU781" s="104"/>
      <c r="AV781" s="104"/>
      <c r="AW781" s="104"/>
      <c r="AX781" s="104"/>
      <c r="AY781" s="104"/>
      <c r="AZ781" s="104"/>
      <c r="BA781" s="104"/>
      <c r="BB781" s="104"/>
      <c r="BC781" s="104"/>
      <c r="BD781" s="104"/>
      <c r="BE781" s="104"/>
      <c r="BF781" s="104"/>
      <c r="BG781" s="104"/>
      <c r="BH781" s="104"/>
      <c r="BI781" s="104"/>
      <c r="BJ781" s="104"/>
      <c r="BK781" s="104"/>
      <c r="BL781" s="104"/>
      <c r="BM781" s="104"/>
      <c r="BN781" s="104"/>
      <c r="BO781" s="104"/>
      <c r="BP781" s="104"/>
    </row>
    <row r="782" spans="1:68" ht="39" customHeight="1" x14ac:dyDescent="0.25">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104"/>
      <c r="AC782" s="104"/>
      <c r="AD782" s="104"/>
      <c r="AE782" s="104"/>
      <c r="AF782" s="104"/>
      <c r="AG782" s="104"/>
      <c r="AH782" s="104"/>
      <c r="AI782" s="104"/>
      <c r="AJ782" s="104"/>
      <c r="AK782" s="104"/>
      <c r="AL782" s="184"/>
      <c r="AM782" s="184"/>
      <c r="AN782" s="104"/>
      <c r="AO782" s="104"/>
      <c r="AP782" s="104"/>
      <c r="AQ782" s="104"/>
      <c r="AR782" s="104"/>
      <c r="AS782" s="104"/>
      <c r="AT782" s="104"/>
      <c r="AU782" s="104"/>
      <c r="AV782" s="104"/>
      <c r="AW782" s="104"/>
      <c r="AX782" s="104"/>
      <c r="AY782" s="104"/>
      <c r="AZ782" s="104"/>
      <c r="BA782" s="104"/>
      <c r="BB782" s="104"/>
      <c r="BC782" s="104"/>
      <c r="BD782" s="104"/>
      <c r="BE782" s="104"/>
      <c r="BF782" s="104"/>
      <c r="BG782" s="104"/>
      <c r="BH782" s="104"/>
      <c r="BI782" s="104"/>
      <c r="BJ782" s="104"/>
      <c r="BK782" s="104"/>
      <c r="BL782" s="104"/>
      <c r="BM782" s="104"/>
      <c r="BN782" s="104"/>
      <c r="BO782" s="104"/>
      <c r="BP782" s="104"/>
    </row>
    <row r="783" spans="1:68" ht="39" customHeight="1" x14ac:dyDescent="0.25">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104"/>
      <c r="AC783" s="104"/>
      <c r="AD783" s="104"/>
      <c r="AE783" s="104"/>
      <c r="AF783" s="104"/>
      <c r="AG783" s="104"/>
      <c r="AH783" s="104"/>
      <c r="AI783" s="104"/>
      <c r="AJ783" s="104"/>
      <c r="AK783" s="104"/>
      <c r="AL783" s="184"/>
      <c r="AM783" s="184"/>
      <c r="AN783" s="104"/>
      <c r="AO783" s="104"/>
      <c r="AP783" s="104"/>
      <c r="AQ783" s="104"/>
      <c r="AR783" s="104"/>
      <c r="AS783" s="104"/>
      <c r="AT783" s="104"/>
      <c r="AU783" s="104"/>
      <c r="AV783" s="104"/>
      <c r="AW783" s="104"/>
      <c r="AX783" s="104"/>
      <c r="AY783" s="104"/>
      <c r="AZ783" s="104"/>
      <c r="BA783" s="104"/>
      <c r="BB783" s="104"/>
      <c r="BC783" s="104"/>
      <c r="BD783" s="104"/>
      <c r="BE783" s="104"/>
      <c r="BF783" s="104"/>
      <c r="BG783" s="104"/>
      <c r="BH783" s="104"/>
      <c r="BI783" s="104"/>
      <c r="BJ783" s="104"/>
      <c r="BK783" s="104"/>
      <c r="BL783" s="104"/>
      <c r="BM783" s="104"/>
      <c r="BN783" s="104"/>
      <c r="BO783" s="104"/>
      <c r="BP783" s="104"/>
    </row>
    <row r="784" spans="1:68" ht="39" customHeight="1" x14ac:dyDescent="0.25">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c r="AB784" s="104"/>
      <c r="AC784" s="104"/>
      <c r="AD784" s="104"/>
      <c r="AE784" s="104"/>
      <c r="AF784" s="104"/>
      <c r="AG784" s="104"/>
      <c r="AH784" s="104"/>
      <c r="AI784" s="104"/>
      <c r="AJ784" s="104"/>
      <c r="AK784" s="104"/>
      <c r="AL784" s="184"/>
      <c r="AM784" s="184"/>
      <c r="AN784" s="104"/>
      <c r="AO784" s="104"/>
      <c r="AP784" s="104"/>
      <c r="AQ784" s="104"/>
      <c r="AR784" s="104"/>
      <c r="AS784" s="104"/>
      <c r="AT784" s="104"/>
      <c r="AU784" s="104"/>
      <c r="AV784" s="104"/>
      <c r="AW784" s="104"/>
      <c r="AX784" s="104"/>
      <c r="AY784" s="104"/>
      <c r="AZ784" s="104"/>
      <c r="BA784" s="104"/>
      <c r="BB784" s="104"/>
      <c r="BC784" s="104"/>
      <c r="BD784" s="104"/>
      <c r="BE784" s="104"/>
      <c r="BF784" s="104"/>
      <c r="BG784" s="104"/>
      <c r="BH784" s="104"/>
      <c r="BI784" s="104"/>
      <c r="BJ784" s="104"/>
      <c r="BK784" s="104"/>
      <c r="BL784" s="104"/>
      <c r="BM784" s="104"/>
      <c r="BN784" s="104"/>
      <c r="BO784" s="104"/>
      <c r="BP784" s="104"/>
    </row>
    <row r="785" spans="1:68" ht="39" customHeight="1" x14ac:dyDescent="0.25">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c r="AB785" s="104"/>
      <c r="AC785" s="104"/>
      <c r="AD785" s="104"/>
      <c r="AE785" s="104"/>
      <c r="AF785" s="104"/>
      <c r="AG785" s="104"/>
      <c r="AH785" s="104"/>
      <c r="AI785" s="104"/>
      <c r="AJ785" s="104"/>
      <c r="AK785" s="104"/>
      <c r="AL785" s="184"/>
      <c r="AM785" s="184"/>
      <c r="AN785" s="104"/>
      <c r="AO785" s="104"/>
      <c r="AP785" s="104"/>
      <c r="AQ785" s="104"/>
      <c r="AR785" s="104"/>
      <c r="AS785" s="104"/>
      <c r="AT785" s="104"/>
      <c r="AU785" s="104"/>
      <c r="AV785" s="104"/>
      <c r="AW785" s="104"/>
      <c r="AX785" s="104"/>
      <c r="AY785" s="104"/>
      <c r="AZ785" s="104"/>
      <c r="BA785" s="104"/>
      <c r="BB785" s="104"/>
      <c r="BC785" s="104"/>
      <c r="BD785" s="104"/>
      <c r="BE785" s="104"/>
      <c r="BF785" s="104"/>
      <c r="BG785" s="104"/>
      <c r="BH785" s="104"/>
      <c r="BI785" s="104"/>
      <c r="BJ785" s="104"/>
      <c r="BK785" s="104"/>
      <c r="BL785" s="104"/>
      <c r="BM785" s="104"/>
      <c r="BN785" s="104"/>
      <c r="BO785" s="104"/>
      <c r="BP785" s="104"/>
    </row>
    <row r="786" spans="1:68" ht="39" customHeight="1" x14ac:dyDescent="0.25">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84"/>
      <c r="AM786" s="184"/>
      <c r="AN786" s="104"/>
      <c r="AO786" s="104"/>
      <c r="AP786" s="104"/>
      <c r="AQ786" s="104"/>
      <c r="AR786" s="104"/>
      <c r="AS786" s="104"/>
      <c r="AT786" s="104"/>
      <c r="AU786" s="104"/>
      <c r="AV786" s="104"/>
      <c r="AW786" s="104"/>
      <c r="AX786" s="104"/>
      <c r="AY786" s="104"/>
      <c r="AZ786" s="104"/>
      <c r="BA786" s="104"/>
      <c r="BB786" s="104"/>
      <c r="BC786" s="104"/>
      <c r="BD786" s="104"/>
      <c r="BE786" s="104"/>
      <c r="BF786" s="104"/>
      <c r="BG786" s="104"/>
      <c r="BH786" s="104"/>
      <c r="BI786" s="104"/>
      <c r="BJ786" s="104"/>
      <c r="BK786" s="104"/>
      <c r="BL786" s="104"/>
      <c r="BM786" s="104"/>
      <c r="BN786" s="104"/>
      <c r="BO786" s="104"/>
      <c r="BP786" s="104"/>
    </row>
    <row r="787" spans="1:68" ht="39" customHeight="1" x14ac:dyDescent="0.25">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104"/>
      <c r="AC787" s="104"/>
      <c r="AD787" s="104"/>
      <c r="AE787" s="104"/>
      <c r="AF787" s="104"/>
      <c r="AG787" s="104"/>
      <c r="AH787" s="104"/>
      <c r="AI787" s="104"/>
      <c r="AJ787" s="104"/>
      <c r="AK787" s="104"/>
      <c r="AL787" s="184"/>
      <c r="AM787" s="184"/>
      <c r="AN787" s="104"/>
      <c r="AO787" s="104"/>
      <c r="AP787" s="104"/>
      <c r="AQ787" s="104"/>
      <c r="AR787" s="104"/>
      <c r="AS787" s="104"/>
      <c r="AT787" s="104"/>
      <c r="AU787" s="104"/>
      <c r="AV787" s="104"/>
      <c r="AW787" s="104"/>
      <c r="AX787" s="104"/>
      <c r="AY787" s="104"/>
      <c r="AZ787" s="104"/>
      <c r="BA787" s="104"/>
      <c r="BB787" s="104"/>
      <c r="BC787" s="104"/>
      <c r="BD787" s="104"/>
      <c r="BE787" s="104"/>
      <c r="BF787" s="104"/>
      <c r="BG787" s="104"/>
      <c r="BH787" s="104"/>
      <c r="BI787" s="104"/>
      <c r="BJ787" s="104"/>
      <c r="BK787" s="104"/>
      <c r="BL787" s="104"/>
      <c r="BM787" s="104"/>
      <c r="BN787" s="104"/>
      <c r="BO787" s="104"/>
      <c r="BP787" s="104"/>
    </row>
    <row r="788" spans="1:68" ht="39" customHeight="1" x14ac:dyDescent="0.25">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104"/>
      <c r="AC788" s="104"/>
      <c r="AD788" s="104"/>
      <c r="AE788" s="104"/>
      <c r="AF788" s="104"/>
      <c r="AG788" s="104"/>
      <c r="AH788" s="104"/>
      <c r="AI788" s="104"/>
      <c r="AJ788" s="104"/>
      <c r="AK788" s="104"/>
      <c r="AL788" s="184"/>
      <c r="AM788" s="184"/>
      <c r="AN788" s="104"/>
      <c r="AO788" s="104"/>
      <c r="AP788" s="104"/>
      <c r="AQ788" s="104"/>
      <c r="AR788" s="104"/>
      <c r="AS788" s="104"/>
      <c r="AT788" s="104"/>
      <c r="AU788" s="104"/>
      <c r="AV788" s="104"/>
      <c r="AW788" s="104"/>
      <c r="AX788" s="104"/>
      <c r="AY788" s="104"/>
      <c r="AZ788" s="104"/>
      <c r="BA788" s="104"/>
      <c r="BB788" s="104"/>
      <c r="BC788" s="104"/>
      <c r="BD788" s="104"/>
      <c r="BE788" s="104"/>
      <c r="BF788" s="104"/>
      <c r="BG788" s="104"/>
      <c r="BH788" s="104"/>
      <c r="BI788" s="104"/>
      <c r="BJ788" s="104"/>
      <c r="BK788" s="104"/>
      <c r="BL788" s="104"/>
      <c r="BM788" s="104"/>
      <c r="BN788" s="104"/>
      <c r="BO788" s="104"/>
      <c r="BP788" s="104"/>
    </row>
    <row r="789" spans="1:68" ht="39" customHeight="1" x14ac:dyDescent="0.25">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104"/>
      <c r="AC789" s="104"/>
      <c r="AD789" s="104"/>
      <c r="AE789" s="104"/>
      <c r="AF789" s="104"/>
      <c r="AG789" s="104"/>
      <c r="AH789" s="104"/>
      <c r="AI789" s="104"/>
      <c r="AJ789" s="104"/>
      <c r="AK789" s="104"/>
      <c r="AL789" s="184"/>
      <c r="AM789" s="184"/>
      <c r="AN789" s="104"/>
      <c r="AO789" s="104"/>
      <c r="AP789" s="104"/>
      <c r="AQ789" s="104"/>
      <c r="AR789" s="104"/>
      <c r="AS789" s="104"/>
      <c r="AT789" s="104"/>
      <c r="AU789" s="104"/>
      <c r="AV789" s="104"/>
      <c r="AW789" s="104"/>
      <c r="AX789" s="104"/>
      <c r="AY789" s="104"/>
      <c r="AZ789" s="104"/>
      <c r="BA789" s="104"/>
      <c r="BB789" s="104"/>
      <c r="BC789" s="104"/>
      <c r="BD789" s="104"/>
      <c r="BE789" s="104"/>
      <c r="BF789" s="104"/>
      <c r="BG789" s="104"/>
      <c r="BH789" s="104"/>
      <c r="BI789" s="104"/>
      <c r="BJ789" s="104"/>
      <c r="BK789" s="104"/>
      <c r="BL789" s="104"/>
      <c r="BM789" s="104"/>
      <c r="BN789" s="104"/>
      <c r="BO789" s="104"/>
      <c r="BP789" s="104"/>
    </row>
    <row r="790" spans="1:68" ht="39" customHeight="1" x14ac:dyDescent="0.25">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c r="AB790" s="104"/>
      <c r="AC790" s="104"/>
      <c r="AD790" s="104"/>
      <c r="AE790" s="104"/>
      <c r="AF790" s="104"/>
      <c r="AG790" s="104"/>
      <c r="AH790" s="104"/>
      <c r="AI790" s="104"/>
      <c r="AJ790" s="104"/>
      <c r="AK790" s="104"/>
      <c r="AL790" s="184"/>
      <c r="AM790" s="184"/>
      <c r="AN790" s="104"/>
      <c r="AO790" s="104"/>
      <c r="AP790" s="104"/>
      <c r="AQ790" s="104"/>
      <c r="AR790" s="104"/>
      <c r="AS790" s="104"/>
      <c r="AT790" s="104"/>
      <c r="AU790" s="104"/>
      <c r="AV790" s="104"/>
      <c r="AW790" s="104"/>
      <c r="AX790" s="104"/>
      <c r="AY790" s="104"/>
      <c r="AZ790" s="104"/>
      <c r="BA790" s="104"/>
      <c r="BB790" s="104"/>
      <c r="BC790" s="104"/>
      <c r="BD790" s="104"/>
      <c r="BE790" s="104"/>
      <c r="BF790" s="104"/>
      <c r="BG790" s="104"/>
      <c r="BH790" s="104"/>
      <c r="BI790" s="104"/>
      <c r="BJ790" s="104"/>
      <c r="BK790" s="104"/>
      <c r="BL790" s="104"/>
      <c r="BM790" s="104"/>
      <c r="BN790" s="104"/>
      <c r="BO790" s="104"/>
      <c r="BP790" s="104"/>
    </row>
    <row r="791" spans="1:68" ht="39" customHeight="1" x14ac:dyDescent="0.25">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104"/>
      <c r="AC791" s="104"/>
      <c r="AD791" s="104"/>
      <c r="AE791" s="104"/>
      <c r="AF791" s="104"/>
      <c r="AG791" s="104"/>
      <c r="AH791" s="104"/>
      <c r="AI791" s="104"/>
      <c r="AJ791" s="104"/>
      <c r="AK791" s="104"/>
      <c r="AL791" s="184"/>
      <c r="AM791" s="184"/>
      <c r="AN791" s="104"/>
      <c r="AO791" s="104"/>
      <c r="AP791" s="104"/>
      <c r="AQ791" s="104"/>
      <c r="AR791" s="104"/>
      <c r="AS791" s="104"/>
      <c r="AT791" s="104"/>
      <c r="AU791" s="104"/>
      <c r="AV791" s="104"/>
      <c r="AW791" s="104"/>
      <c r="AX791" s="104"/>
      <c r="AY791" s="104"/>
      <c r="AZ791" s="104"/>
      <c r="BA791" s="104"/>
      <c r="BB791" s="104"/>
      <c r="BC791" s="104"/>
      <c r="BD791" s="104"/>
      <c r="BE791" s="104"/>
      <c r="BF791" s="104"/>
      <c r="BG791" s="104"/>
      <c r="BH791" s="104"/>
      <c r="BI791" s="104"/>
      <c r="BJ791" s="104"/>
      <c r="BK791" s="104"/>
      <c r="BL791" s="104"/>
      <c r="BM791" s="104"/>
      <c r="BN791" s="104"/>
      <c r="BO791" s="104"/>
      <c r="BP791" s="104"/>
    </row>
    <row r="792" spans="1:68" ht="39" customHeight="1" x14ac:dyDescent="0.25">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c r="AB792" s="104"/>
      <c r="AC792" s="104"/>
      <c r="AD792" s="104"/>
      <c r="AE792" s="104"/>
      <c r="AF792" s="104"/>
      <c r="AG792" s="104"/>
      <c r="AH792" s="104"/>
      <c r="AI792" s="104"/>
      <c r="AJ792" s="104"/>
      <c r="AK792" s="104"/>
      <c r="AL792" s="184"/>
      <c r="AM792" s="184"/>
      <c r="AN792" s="104"/>
      <c r="AO792" s="104"/>
      <c r="AP792" s="104"/>
      <c r="AQ792" s="104"/>
      <c r="AR792" s="104"/>
      <c r="AS792" s="104"/>
      <c r="AT792" s="104"/>
      <c r="AU792" s="104"/>
      <c r="AV792" s="104"/>
      <c r="AW792" s="104"/>
      <c r="AX792" s="104"/>
      <c r="AY792" s="104"/>
      <c r="AZ792" s="104"/>
      <c r="BA792" s="104"/>
      <c r="BB792" s="104"/>
      <c r="BC792" s="104"/>
      <c r="BD792" s="104"/>
      <c r="BE792" s="104"/>
      <c r="BF792" s="104"/>
      <c r="BG792" s="104"/>
      <c r="BH792" s="104"/>
      <c r="BI792" s="104"/>
      <c r="BJ792" s="104"/>
      <c r="BK792" s="104"/>
      <c r="BL792" s="104"/>
      <c r="BM792" s="104"/>
      <c r="BN792" s="104"/>
      <c r="BO792" s="104"/>
      <c r="BP792" s="104"/>
    </row>
    <row r="793" spans="1:68" ht="39" customHeight="1" x14ac:dyDescent="0.25">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c r="AB793" s="104"/>
      <c r="AC793" s="104"/>
      <c r="AD793" s="104"/>
      <c r="AE793" s="104"/>
      <c r="AF793" s="104"/>
      <c r="AG793" s="104"/>
      <c r="AH793" s="104"/>
      <c r="AI793" s="104"/>
      <c r="AJ793" s="104"/>
      <c r="AK793" s="104"/>
      <c r="AL793" s="184"/>
      <c r="AM793" s="184"/>
      <c r="AN793" s="104"/>
      <c r="AO793" s="104"/>
      <c r="AP793" s="104"/>
      <c r="AQ793" s="104"/>
      <c r="AR793" s="104"/>
      <c r="AS793" s="104"/>
      <c r="AT793" s="104"/>
      <c r="AU793" s="104"/>
      <c r="AV793" s="104"/>
      <c r="AW793" s="104"/>
      <c r="AX793" s="104"/>
      <c r="AY793" s="104"/>
      <c r="AZ793" s="104"/>
      <c r="BA793" s="104"/>
      <c r="BB793" s="104"/>
      <c r="BC793" s="104"/>
      <c r="BD793" s="104"/>
      <c r="BE793" s="104"/>
      <c r="BF793" s="104"/>
      <c r="BG793" s="104"/>
      <c r="BH793" s="104"/>
      <c r="BI793" s="104"/>
      <c r="BJ793" s="104"/>
      <c r="BK793" s="104"/>
      <c r="BL793" s="104"/>
      <c r="BM793" s="104"/>
      <c r="BN793" s="104"/>
      <c r="BO793" s="104"/>
      <c r="BP793" s="104"/>
    </row>
    <row r="794" spans="1:68" ht="39" customHeight="1" x14ac:dyDescent="0.25">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c r="AB794" s="104"/>
      <c r="AC794" s="104"/>
      <c r="AD794" s="104"/>
      <c r="AE794" s="104"/>
      <c r="AF794" s="104"/>
      <c r="AG794" s="104"/>
      <c r="AH794" s="104"/>
      <c r="AI794" s="104"/>
      <c r="AJ794" s="104"/>
      <c r="AK794" s="104"/>
      <c r="AL794" s="184"/>
      <c r="AM794" s="184"/>
      <c r="AN794" s="104"/>
      <c r="AO794" s="104"/>
      <c r="AP794" s="104"/>
      <c r="AQ794" s="104"/>
      <c r="AR794" s="104"/>
      <c r="AS794" s="104"/>
      <c r="AT794" s="104"/>
      <c r="AU794" s="104"/>
      <c r="AV794" s="104"/>
      <c r="AW794" s="104"/>
      <c r="AX794" s="104"/>
      <c r="AY794" s="104"/>
      <c r="AZ794" s="104"/>
      <c r="BA794" s="104"/>
      <c r="BB794" s="104"/>
      <c r="BC794" s="104"/>
      <c r="BD794" s="104"/>
      <c r="BE794" s="104"/>
      <c r="BF794" s="104"/>
      <c r="BG794" s="104"/>
      <c r="BH794" s="104"/>
      <c r="BI794" s="104"/>
      <c r="BJ794" s="104"/>
      <c r="BK794" s="104"/>
      <c r="BL794" s="104"/>
      <c r="BM794" s="104"/>
      <c r="BN794" s="104"/>
      <c r="BO794" s="104"/>
      <c r="BP794" s="104"/>
    </row>
    <row r="795" spans="1:68" ht="39" customHeight="1" x14ac:dyDescent="0.25">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c r="AB795" s="104"/>
      <c r="AC795" s="104"/>
      <c r="AD795" s="104"/>
      <c r="AE795" s="104"/>
      <c r="AF795" s="104"/>
      <c r="AG795" s="104"/>
      <c r="AH795" s="104"/>
      <c r="AI795" s="104"/>
      <c r="AJ795" s="104"/>
      <c r="AK795" s="104"/>
      <c r="AL795" s="184"/>
      <c r="AM795" s="184"/>
      <c r="AN795" s="104"/>
      <c r="AO795" s="104"/>
      <c r="AP795" s="104"/>
      <c r="AQ795" s="104"/>
      <c r="AR795" s="104"/>
      <c r="AS795" s="104"/>
      <c r="AT795" s="104"/>
      <c r="AU795" s="104"/>
      <c r="AV795" s="104"/>
      <c r="AW795" s="104"/>
      <c r="AX795" s="104"/>
      <c r="AY795" s="104"/>
      <c r="AZ795" s="104"/>
      <c r="BA795" s="104"/>
      <c r="BB795" s="104"/>
      <c r="BC795" s="104"/>
      <c r="BD795" s="104"/>
      <c r="BE795" s="104"/>
      <c r="BF795" s="104"/>
      <c r="BG795" s="104"/>
      <c r="BH795" s="104"/>
      <c r="BI795" s="104"/>
      <c r="BJ795" s="104"/>
      <c r="BK795" s="104"/>
      <c r="BL795" s="104"/>
      <c r="BM795" s="104"/>
      <c r="BN795" s="104"/>
      <c r="BO795" s="104"/>
      <c r="BP795" s="104"/>
    </row>
    <row r="796" spans="1:68" ht="39" customHeight="1" x14ac:dyDescent="0.25">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c r="AB796" s="104"/>
      <c r="AC796" s="104"/>
      <c r="AD796" s="104"/>
      <c r="AE796" s="104"/>
      <c r="AF796" s="104"/>
      <c r="AG796" s="104"/>
      <c r="AH796" s="104"/>
      <c r="AI796" s="104"/>
      <c r="AJ796" s="104"/>
      <c r="AK796" s="104"/>
      <c r="AL796" s="184"/>
      <c r="AM796" s="184"/>
      <c r="AN796" s="104"/>
      <c r="AO796" s="104"/>
      <c r="AP796" s="104"/>
      <c r="AQ796" s="104"/>
      <c r="AR796" s="104"/>
      <c r="AS796" s="104"/>
      <c r="AT796" s="104"/>
      <c r="AU796" s="104"/>
      <c r="AV796" s="104"/>
      <c r="AW796" s="104"/>
      <c r="AX796" s="104"/>
      <c r="AY796" s="104"/>
      <c r="AZ796" s="104"/>
      <c r="BA796" s="104"/>
      <c r="BB796" s="104"/>
      <c r="BC796" s="104"/>
      <c r="BD796" s="104"/>
      <c r="BE796" s="104"/>
      <c r="BF796" s="104"/>
      <c r="BG796" s="104"/>
      <c r="BH796" s="104"/>
      <c r="BI796" s="104"/>
      <c r="BJ796" s="104"/>
      <c r="BK796" s="104"/>
      <c r="BL796" s="104"/>
      <c r="BM796" s="104"/>
      <c r="BN796" s="104"/>
      <c r="BO796" s="104"/>
      <c r="BP796" s="104"/>
    </row>
    <row r="797" spans="1:68" ht="39" customHeight="1" x14ac:dyDescent="0.25">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c r="AB797" s="104"/>
      <c r="AC797" s="104"/>
      <c r="AD797" s="104"/>
      <c r="AE797" s="104"/>
      <c r="AF797" s="104"/>
      <c r="AG797" s="104"/>
      <c r="AH797" s="104"/>
      <c r="AI797" s="104"/>
      <c r="AJ797" s="104"/>
      <c r="AK797" s="104"/>
      <c r="AL797" s="184"/>
      <c r="AM797" s="184"/>
      <c r="AN797" s="104"/>
      <c r="AO797" s="104"/>
      <c r="AP797" s="104"/>
      <c r="AQ797" s="104"/>
      <c r="AR797" s="104"/>
      <c r="AS797" s="104"/>
      <c r="AT797" s="104"/>
      <c r="AU797" s="104"/>
      <c r="AV797" s="104"/>
      <c r="AW797" s="104"/>
      <c r="AX797" s="104"/>
      <c r="AY797" s="104"/>
      <c r="AZ797" s="104"/>
      <c r="BA797" s="104"/>
      <c r="BB797" s="104"/>
      <c r="BC797" s="104"/>
      <c r="BD797" s="104"/>
      <c r="BE797" s="104"/>
      <c r="BF797" s="104"/>
      <c r="BG797" s="104"/>
      <c r="BH797" s="104"/>
      <c r="BI797" s="104"/>
      <c r="BJ797" s="104"/>
      <c r="BK797" s="104"/>
      <c r="BL797" s="104"/>
      <c r="BM797" s="104"/>
      <c r="BN797" s="104"/>
      <c r="BO797" s="104"/>
      <c r="BP797" s="104"/>
    </row>
    <row r="798" spans="1:68" ht="39" customHeight="1" x14ac:dyDescent="0.25">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c r="AB798" s="104"/>
      <c r="AC798" s="104"/>
      <c r="AD798" s="104"/>
      <c r="AE798" s="104"/>
      <c r="AF798" s="104"/>
      <c r="AG798" s="104"/>
      <c r="AH798" s="104"/>
      <c r="AI798" s="104"/>
      <c r="AJ798" s="104"/>
      <c r="AK798" s="104"/>
      <c r="AL798" s="184"/>
      <c r="AM798" s="184"/>
      <c r="AN798" s="104"/>
      <c r="AO798" s="104"/>
      <c r="AP798" s="104"/>
      <c r="AQ798" s="104"/>
      <c r="AR798" s="104"/>
      <c r="AS798" s="104"/>
      <c r="AT798" s="104"/>
      <c r="AU798" s="104"/>
      <c r="AV798" s="104"/>
      <c r="AW798" s="104"/>
      <c r="AX798" s="104"/>
      <c r="AY798" s="104"/>
      <c r="AZ798" s="104"/>
      <c r="BA798" s="104"/>
      <c r="BB798" s="104"/>
      <c r="BC798" s="104"/>
      <c r="BD798" s="104"/>
      <c r="BE798" s="104"/>
      <c r="BF798" s="104"/>
      <c r="BG798" s="104"/>
      <c r="BH798" s="104"/>
      <c r="BI798" s="104"/>
      <c r="BJ798" s="104"/>
      <c r="BK798" s="104"/>
      <c r="BL798" s="104"/>
      <c r="BM798" s="104"/>
      <c r="BN798" s="104"/>
      <c r="BO798" s="104"/>
      <c r="BP798" s="104"/>
    </row>
    <row r="799" spans="1:68" ht="39" customHeight="1" x14ac:dyDescent="0.25">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104"/>
      <c r="AC799" s="104"/>
      <c r="AD799" s="104"/>
      <c r="AE799" s="104"/>
      <c r="AF799" s="104"/>
      <c r="AG799" s="104"/>
      <c r="AH799" s="104"/>
      <c r="AI799" s="104"/>
      <c r="AJ799" s="104"/>
      <c r="AK799" s="104"/>
      <c r="AL799" s="184"/>
      <c r="AM799" s="184"/>
      <c r="AN799" s="104"/>
      <c r="AO799" s="104"/>
      <c r="AP799" s="104"/>
      <c r="AQ799" s="104"/>
      <c r="AR799" s="104"/>
      <c r="AS799" s="104"/>
      <c r="AT799" s="104"/>
      <c r="AU799" s="104"/>
      <c r="AV799" s="104"/>
      <c r="AW799" s="104"/>
      <c r="AX799" s="104"/>
      <c r="AY799" s="104"/>
      <c r="AZ799" s="104"/>
      <c r="BA799" s="104"/>
      <c r="BB799" s="104"/>
      <c r="BC799" s="104"/>
      <c r="BD799" s="104"/>
      <c r="BE799" s="104"/>
      <c r="BF799" s="104"/>
      <c r="BG799" s="104"/>
      <c r="BH799" s="104"/>
      <c r="BI799" s="104"/>
      <c r="BJ799" s="104"/>
      <c r="BK799" s="104"/>
      <c r="BL799" s="104"/>
      <c r="BM799" s="104"/>
      <c r="BN799" s="104"/>
      <c r="BO799" s="104"/>
      <c r="BP799" s="104"/>
    </row>
    <row r="800" spans="1:68" ht="39" customHeight="1" x14ac:dyDescent="0.25">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104"/>
      <c r="AC800" s="104"/>
      <c r="AD800" s="104"/>
      <c r="AE800" s="104"/>
      <c r="AF800" s="104"/>
      <c r="AG800" s="104"/>
      <c r="AH800" s="104"/>
      <c r="AI800" s="104"/>
      <c r="AJ800" s="104"/>
      <c r="AK800" s="104"/>
      <c r="AL800" s="184"/>
      <c r="AM800" s="184"/>
      <c r="AN800" s="104"/>
      <c r="AO800" s="104"/>
      <c r="AP800" s="104"/>
      <c r="AQ800" s="104"/>
      <c r="AR800" s="104"/>
      <c r="AS800" s="104"/>
      <c r="AT800" s="104"/>
      <c r="AU800" s="104"/>
      <c r="AV800" s="104"/>
      <c r="AW800" s="104"/>
      <c r="AX800" s="104"/>
      <c r="AY800" s="104"/>
      <c r="AZ800" s="104"/>
      <c r="BA800" s="104"/>
      <c r="BB800" s="104"/>
      <c r="BC800" s="104"/>
      <c r="BD800" s="104"/>
      <c r="BE800" s="104"/>
      <c r="BF800" s="104"/>
      <c r="BG800" s="104"/>
      <c r="BH800" s="104"/>
      <c r="BI800" s="104"/>
      <c r="BJ800" s="104"/>
      <c r="BK800" s="104"/>
      <c r="BL800" s="104"/>
      <c r="BM800" s="104"/>
      <c r="BN800" s="104"/>
      <c r="BO800" s="104"/>
      <c r="BP800" s="104"/>
    </row>
    <row r="801" spans="1:68" ht="39" customHeight="1" x14ac:dyDescent="0.25">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104"/>
      <c r="AC801" s="104"/>
      <c r="AD801" s="104"/>
      <c r="AE801" s="104"/>
      <c r="AF801" s="104"/>
      <c r="AG801" s="104"/>
      <c r="AH801" s="104"/>
      <c r="AI801" s="104"/>
      <c r="AJ801" s="104"/>
      <c r="AK801" s="104"/>
      <c r="AL801" s="184"/>
      <c r="AM801" s="184"/>
      <c r="AN801" s="104"/>
      <c r="AO801" s="104"/>
      <c r="AP801" s="104"/>
      <c r="AQ801" s="104"/>
      <c r="AR801" s="104"/>
      <c r="AS801" s="104"/>
      <c r="AT801" s="104"/>
      <c r="AU801" s="104"/>
      <c r="AV801" s="104"/>
      <c r="AW801" s="104"/>
      <c r="AX801" s="104"/>
      <c r="AY801" s="104"/>
      <c r="AZ801" s="104"/>
      <c r="BA801" s="104"/>
      <c r="BB801" s="104"/>
      <c r="BC801" s="104"/>
      <c r="BD801" s="104"/>
      <c r="BE801" s="104"/>
      <c r="BF801" s="104"/>
      <c r="BG801" s="104"/>
      <c r="BH801" s="104"/>
      <c r="BI801" s="104"/>
      <c r="BJ801" s="104"/>
      <c r="BK801" s="104"/>
      <c r="BL801" s="104"/>
      <c r="BM801" s="104"/>
      <c r="BN801" s="104"/>
      <c r="BO801" s="104"/>
      <c r="BP801" s="104"/>
    </row>
    <row r="802" spans="1:68" ht="39" customHeight="1" x14ac:dyDescent="0.25">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c r="AB802" s="104"/>
      <c r="AC802" s="104"/>
      <c r="AD802" s="104"/>
      <c r="AE802" s="104"/>
      <c r="AF802" s="104"/>
      <c r="AG802" s="104"/>
      <c r="AH802" s="104"/>
      <c r="AI802" s="104"/>
      <c r="AJ802" s="104"/>
      <c r="AK802" s="104"/>
      <c r="AL802" s="184"/>
      <c r="AM802" s="184"/>
      <c r="AN802" s="104"/>
      <c r="AO802" s="104"/>
      <c r="AP802" s="104"/>
      <c r="AQ802" s="104"/>
      <c r="AR802" s="104"/>
      <c r="AS802" s="104"/>
      <c r="AT802" s="104"/>
      <c r="AU802" s="104"/>
      <c r="AV802" s="104"/>
      <c r="AW802" s="104"/>
      <c r="AX802" s="104"/>
      <c r="AY802" s="104"/>
      <c r="AZ802" s="104"/>
      <c r="BA802" s="104"/>
      <c r="BB802" s="104"/>
      <c r="BC802" s="104"/>
      <c r="BD802" s="104"/>
      <c r="BE802" s="104"/>
      <c r="BF802" s="104"/>
      <c r="BG802" s="104"/>
      <c r="BH802" s="104"/>
      <c r="BI802" s="104"/>
      <c r="BJ802" s="104"/>
      <c r="BK802" s="104"/>
      <c r="BL802" s="104"/>
      <c r="BM802" s="104"/>
      <c r="BN802" s="104"/>
      <c r="BO802" s="104"/>
      <c r="BP802" s="104"/>
    </row>
    <row r="803" spans="1:68" ht="39" customHeight="1" x14ac:dyDescent="0.25">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c r="AG803" s="104"/>
      <c r="AH803" s="104"/>
      <c r="AI803" s="104"/>
      <c r="AJ803" s="104"/>
      <c r="AK803" s="104"/>
      <c r="AL803" s="184"/>
      <c r="AM803" s="184"/>
      <c r="AN803" s="104"/>
      <c r="AO803" s="104"/>
      <c r="AP803" s="104"/>
      <c r="AQ803" s="104"/>
      <c r="AR803" s="104"/>
      <c r="AS803" s="104"/>
      <c r="AT803" s="104"/>
      <c r="AU803" s="104"/>
      <c r="AV803" s="104"/>
      <c r="AW803" s="104"/>
      <c r="AX803" s="104"/>
      <c r="AY803" s="104"/>
      <c r="AZ803" s="104"/>
      <c r="BA803" s="104"/>
      <c r="BB803" s="104"/>
      <c r="BC803" s="104"/>
      <c r="BD803" s="104"/>
      <c r="BE803" s="104"/>
      <c r="BF803" s="104"/>
      <c r="BG803" s="104"/>
      <c r="BH803" s="104"/>
      <c r="BI803" s="104"/>
      <c r="BJ803" s="104"/>
      <c r="BK803" s="104"/>
      <c r="BL803" s="104"/>
      <c r="BM803" s="104"/>
      <c r="BN803" s="104"/>
      <c r="BO803" s="104"/>
      <c r="BP803" s="104"/>
    </row>
    <row r="804" spans="1:68" ht="39" customHeight="1" x14ac:dyDescent="0.25">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c r="AB804" s="104"/>
      <c r="AC804" s="104"/>
      <c r="AD804" s="104"/>
      <c r="AE804" s="104"/>
      <c r="AF804" s="104"/>
      <c r="AG804" s="104"/>
      <c r="AH804" s="104"/>
      <c r="AI804" s="104"/>
      <c r="AJ804" s="104"/>
      <c r="AK804" s="104"/>
      <c r="AL804" s="184"/>
      <c r="AM804" s="184"/>
      <c r="AN804" s="104"/>
      <c r="AO804" s="104"/>
      <c r="AP804" s="104"/>
      <c r="AQ804" s="104"/>
      <c r="AR804" s="104"/>
      <c r="AS804" s="104"/>
      <c r="AT804" s="104"/>
      <c r="AU804" s="104"/>
      <c r="AV804" s="104"/>
      <c r="AW804" s="104"/>
      <c r="AX804" s="104"/>
      <c r="AY804" s="104"/>
      <c r="AZ804" s="104"/>
      <c r="BA804" s="104"/>
      <c r="BB804" s="104"/>
      <c r="BC804" s="104"/>
      <c r="BD804" s="104"/>
      <c r="BE804" s="104"/>
      <c r="BF804" s="104"/>
      <c r="BG804" s="104"/>
      <c r="BH804" s="104"/>
      <c r="BI804" s="104"/>
      <c r="BJ804" s="104"/>
      <c r="BK804" s="104"/>
      <c r="BL804" s="104"/>
      <c r="BM804" s="104"/>
      <c r="BN804" s="104"/>
      <c r="BO804" s="104"/>
      <c r="BP804" s="104"/>
    </row>
    <row r="805" spans="1:68" ht="39" customHeight="1" x14ac:dyDescent="0.25">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c r="AB805" s="104"/>
      <c r="AC805" s="104"/>
      <c r="AD805" s="104"/>
      <c r="AE805" s="104"/>
      <c r="AF805" s="104"/>
      <c r="AG805" s="104"/>
      <c r="AH805" s="104"/>
      <c r="AI805" s="104"/>
      <c r="AJ805" s="104"/>
      <c r="AK805" s="104"/>
      <c r="AL805" s="184"/>
      <c r="AM805" s="184"/>
      <c r="AN805" s="104"/>
      <c r="AO805" s="104"/>
      <c r="AP805" s="104"/>
      <c r="AQ805" s="104"/>
      <c r="AR805" s="104"/>
      <c r="AS805" s="104"/>
      <c r="AT805" s="104"/>
      <c r="AU805" s="104"/>
      <c r="AV805" s="104"/>
      <c r="AW805" s="104"/>
      <c r="AX805" s="104"/>
      <c r="AY805" s="104"/>
      <c r="AZ805" s="104"/>
      <c r="BA805" s="104"/>
      <c r="BB805" s="104"/>
      <c r="BC805" s="104"/>
      <c r="BD805" s="104"/>
      <c r="BE805" s="104"/>
      <c r="BF805" s="104"/>
      <c r="BG805" s="104"/>
      <c r="BH805" s="104"/>
      <c r="BI805" s="104"/>
      <c r="BJ805" s="104"/>
      <c r="BK805" s="104"/>
      <c r="BL805" s="104"/>
      <c r="BM805" s="104"/>
      <c r="BN805" s="104"/>
      <c r="BO805" s="104"/>
      <c r="BP805" s="104"/>
    </row>
    <row r="806" spans="1:68" ht="39" customHeight="1" x14ac:dyDescent="0.25">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104"/>
      <c r="AI806" s="104"/>
      <c r="AJ806" s="104"/>
      <c r="AK806" s="104"/>
      <c r="AL806" s="184"/>
      <c r="AM806" s="184"/>
      <c r="AN806" s="104"/>
      <c r="AO806" s="104"/>
      <c r="AP806" s="104"/>
      <c r="AQ806" s="104"/>
      <c r="AR806" s="104"/>
      <c r="AS806" s="104"/>
      <c r="AT806" s="104"/>
      <c r="AU806" s="104"/>
      <c r="AV806" s="104"/>
      <c r="AW806" s="104"/>
      <c r="AX806" s="104"/>
      <c r="AY806" s="104"/>
      <c r="AZ806" s="104"/>
      <c r="BA806" s="104"/>
      <c r="BB806" s="104"/>
      <c r="BC806" s="104"/>
      <c r="BD806" s="104"/>
      <c r="BE806" s="104"/>
      <c r="BF806" s="104"/>
      <c r="BG806" s="104"/>
      <c r="BH806" s="104"/>
      <c r="BI806" s="104"/>
      <c r="BJ806" s="104"/>
      <c r="BK806" s="104"/>
      <c r="BL806" s="104"/>
      <c r="BM806" s="104"/>
      <c r="BN806" s="104"/>
      <c r="BO806" s="104"/>
      <c r="BP806" s="104"/>
    </row>
    <row r="807" spans="1:68" ht="39" customHeight="1" x14ac:dyDescent="0.25">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c r="AC807" s="104"/>
      <c r="AD807" s="104"/>
      <c r="AE807" s="104"/>
      <c r="AF807" s="104"/>
      <c r="AG807" s="104"/>
      <c r="AH807" s="104"/>
      <c r="AI807" s="104"/>
      <c r="AJ807" s="104"/>
      <c r="AK807" s="104"/>
      <c r="AL807" s="184"/>
      <c r="AM807" s="184"/>
      <c r="AN807" s="104"/>
      <c r="AO807" s="104"/>
      <c r="AP807" s="104"/>
      <c r="AQ807" s="104"/>
      <c r="AR807" s="104"/>
      <c r="AS807" s="104"/>
      <c r="AT807" s="104"/>
      <c r="AU807" s="104"/>
      <c r="AV807" s="104"/>
      <c r="AW807" s="104"/>
      <c r="AX807" s="104"/>
      <c r="AY807" s="104"/>
      <c r="AZ807" s="104"/>
      <c r="BA807" s="104"/>
      <c r="BB807" s="104"/>
      <c r="BC807" s="104"/>
      <c r="BD807" s="104"/>
      <c r="BE807" s="104"/>
      <c r="BF807" s="104"/>
      <c r="BG807" s="104"/>
      <c r="BH807" s="104"/>
      <c r="BI807" s="104"/>
      <c r="BJ807" s="104"/>
      <c r="BK807" s="104"/>
      <c r="BL807" s="104"/>
      <c r="BM807" s="104"/>
      <c r="BN807" s="104"/>
      <c r="BO807" s="104"/>
      <c r="BP807" s="104"/>
    </row>
    <row r="808" spans="1:68" ht="39" customHeight="1" x14ac:dyDescent="0.25">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c r="AB808" s="104"/>
      <c r="AC808" s="104"/>
      <c r="AD808" s="104"/>
      <c r="AE808" s="104"/>
      <c r="AF808" s="104"/>
      <c r="AG808" s="104"/>
      <c r="AH808" s="104"/>
      <c r="AI808" s="104"/>
      <c r="AJ808" s="104"/>
      <c r="AK808" s="104"/>
      <c r="AL808" s="184"/>
      <c r="AM808" s="184"/>
      <c r="AN808" s="104"/>
      <c r="AO808" s="104"/>
      <c r="AP808" s="104"/>
      <c r="AQ808" s="104"/>
      <c r="AR808" s="104"/>
      <c r="AS808" s="104"/>
      <c r="AT808" s="104"/>
      <c r="AU808" s="104"/>
      <c r="AV808" s="104"/>
      <c r="AW808" s="104"/>
      <c r="AX808" s="104"/>
      <c r="AY808" s="104"/>
      <c r="AZ808" s="104"/>
      <c r="BA808" s="104"/>
      <c r="BB808" s="104"/>
      <c r="BC808" s="104"/>
      <c r="BD808" s="104"/>
      <c r="BE808" s="104"/>
      <c r="BF808" s="104"/>
      <c r="BG808" s="104"/>
      <c r="BH808" s="104"/>
      <c r="BI808" s="104"/>
      <c r="BJ808" s="104"/>
      <c r="BK808" s="104"/>
      <c r="BL808" s="104"/>
      <c r="BM808" s="104"/>
      <c r="BN808" s="104"/>
      <c r="BO808" s="104"/>
      <c r="BP808" s="104"/>
    </row>
    <row r="809" spans="1:68" ht="39" customHeight="1" x14ac:dyDescent="0.25">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c r="AB809" s="104"/>
      <c r="AC809" s="104"/>
      <c r="AD809" s="104"/>
      <c r="AE809" s="104"/>
      <c r="AF809" s="104"/>
      <c r="AG809" s="104"/>
      <c r="AH809" s="104"/>
      <c r="AI809" s="104"/>
      <c r="AJ809" s="104"/>
      <c r="AK809" s="104"/>
      <c r="AL809" s="184"/>
      <c r="AM809" s="184"/>
      <c r="AN809" s="104"/>
      <c r="AO809" s="104"/>
      <c r="AP809" s="104"/>
      <c r="AQ809" s="104"/>
      <c r="AR809" s="104"/>
      <c r="AS809" s="104"/>
      <c r="AT809" s="104"/>
      <c r="AU809" s="104"/>
      <c r="AV809" s="104"/>
      <c r="AW809" s="104"/>
      <c r="AX809" s="104"/>
      <c r="AY809" s="104"/>
      <c r="AZ809" s="104"/>
      <c r="BA809" s="104"/>
      <c r="BB809" s="104"/>
      <c r="BC809" s="104"/>
      <c r="BD809" s="104"/>
      <c r="BE809" s="104"/>
      <c r="BF809" s="104"/>
      <c r="BG809" s="104"/>
      <c r="BH809" s="104"/>
      <c r="BI809" s="104"/>
      <c r="BJ809" s="104"/>
      <c r="BK809" s="104"/>
      <c r="BL809" s="104"/>
      <c r="BM809" s="104"/>
      <c r="BN809" s="104"/>
      <c r="BO809" s="104"/>
      <c r="BP809" s="104"/>
    </row>
    <row r="810" spans="1:68" ht="39" customHeight="1" x14ac:dyDescent="0.25">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c r="AB810" s="104"/>
      <c r="AC810" s="104"/>
      <c r="AD810" s="104"/>
      <c r="AE810" s="104"/>
      <c r="AF810" s="104"/>
      <c r="AG810" s="104"/>
      <c r="AH810" s="104"/>
      <c r="AI810" s="104"/>
      <c r="AJ810" s="104"/>
      <c r="AK810" s="104"/>
      <c r="AL810" s="184"/>
      <c r="AM810" s="184"/>
      <c r="AN810" s="104"/>
      <c r="AO810" s="104"/>
      <c r="AP810" s="104"/>
      <c r="AQ810" s="104"/>
      <c r="AR810" s="104"/>
      <c r="AS810" s="104"/>
      <c r="AT810" s="104"/>
      <c r="AU810" s="104"/>
      <c r="AV810" s="104"/>
      <c r="AW810" s="104"/>
      <c r="AX810" s="104"/>
      <c r="AY810" s="104"/>
      <c r="AZ810" s="104"/>
      <c r="BA810" s="104"/>
      <c r="BB810" s="104"/>
      <c r="BC810" s="104"/>
      <c r="BD810" s="104"/>
      <c r="BE810" s="104"/>
      <c r="BF810" s="104"/>
      <c r="BG810" s="104"/>
      <c r="BH810" s="104"/>
      <c r="BI810" s="104"/>
      <c r="BJ810" s="104"/>
      <c r="BK810" s="104"/>
      <c r="BL810" s="104"/>
      <c r="BM810" s="104"/>
      <c r="BN810" s="104"/>
      <c r="BO810" s="104"/>
      <c r="BP810" s="104"/>
    </row>
    <row r="811" spans="1:68" ht="39" customHeight="1" x14ac:dyDescent="0.25">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104"/>
      <c r="AC811" s="104"/>
      <c r="AD811" s="104"/>
      <c r="AE811" s="104"/>
      <c r="AF811" s="104"/>
      <c r="AG811" s="104"/>
      <c r="AH811" s="104"/>
      <c r="AI811" s="104"/>
      <c r="AJ811" s="104"/>
      <c r="AK811" s="104"/>
      <c r="AL811" s="184"/>
      <c r="AM811" s="184"/>
      <c r="AN811" s="104"/>
      <c r="AO811" s="104"/>
      <c r="AP811" s="104"/>
      <c r="AQ811" s="104"/>
      <c r="AR811" s="104"/>
      <c r="AS811" s="104"/>
      <c r="AT811" s="104"/>
      <c r="AU811" s="104"/>
      <c r="AV811" s="104"/>
      <c r="AW811" s="104"/>
      <c r="AX811" s="104"/>
      <c r="AY811" s="104"/>
      <c r="AZ811" s="104"/>
      <c r="BA811" s="104"/>
      <c r="BB811" s="104"/>
      <c r="BC811" s="104"/>
      <c r="BD811" s="104"/>
      <c r="BE811" s="104"/>
      <c r="BF811" s="104"/>
      <c r="BG811" s="104"/>
      <c r="BH811" s="104"/>
      <c r="BI811" s="104"/>
      <c r="BJ811" s="104"/>
      <c r="BK811" s="104"/>
      <c r="BL811" s="104"/>
      <c r="BM811" s="104"/>
      <c r="BN811" s="104"/>
      <c r="BO811" s="104"/>
      <c r="BP811" s="104"/>
    </row>
    <row r="812" spans="1:68" ht="39" customHeight="1" x14ac:dyDescent="0.25">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c r="AB812" s="104"/>
      <c r="AC812" s="104"/>
      <c r="AD812" s="104"/>
      <c r="AE812" s="104"/>
      <c r="AF812" s="104"/>
      <c r="AG812" s="104"/>
      <c r="AH812" s="104"/>
      <c r="AI812" s="104"/>
      <c r="AJ812" s="104"/>
      <c r="AK812" s="104"/>
      <c r="AL812" s="184"/>
      <c r="AM812" s="184"/>
      <c r="AN812" s="104"/>
      <c r="AO812" s="104"/>
      <c r="AP812" s="104"/>
      <c r="AQ812" s="104"/>
      <c r="AR812" s="104"/>
      <c r="AS812" s="104"/>
      <c r="AT812" s="104"/>
      <c r="AU812" s="104"/>
      <c r="AV812" s="104"/>
      <c r="AW812" s="104"/>
      <c r="AX812" s="104"/>
      <c r="AY812" s="104"/>
      <c r="AZ812" s="104"/>
      <c r="BA812" s="104"/>
      <c r="BB812" s="104"/>
      <c r="BC812" s="104"/>
      <c r="BD812" s="104"/>
      <c r="BE812" s="104"/>
      <c r="BF812" s="104"/>
      <c r="BG812" s="104"/>
      <c r="BH812" s="104"/>
      <c r="BI812" s="104"/>
      <c r="BJ812" s="104"/>
      <c r="BK812" s="104"/>
      <c r="BL812" s="104"/>
      <c r="BM812" s="104"/>
      <c r="BN812" s="104"/>
      <c r="BO812" s="104"/>
      <c r="BP812" s="104"/>
    </row>
    <row r="813" spans="1:68" ht="39" customHeight="1" x14ac:dyDescent="0.25">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c r="AB813" s="104"/>
      <c r="AC813" s="104"/>
      <c r="AD813" s="104"/>
      <c r="AE813" s="104"/>
      <c r="AF813" s="104"/>
      <c r="AG813" s="104"/>
      <c r="AH813" s="104"/>
      <c r="AI813" s="104"/>
      <c r="AJ813" s="104"/>
      <c r="AK813" s="104"/>
      <c r="AL813" s="184"/>
      <c r="AM813" s="184"/>
      <c r="AN813" s="104"/>
      <c r="AO813" s="104"/>
      <c r="AP813" s="104"/>
      <c r="AQ813" s="104"/>
      <c r="AR813" s="104"/>
      <c r="AS813" s="104"/>
      <c r="AT813" s="104"/>
      <c r="AU813" s="104"/>
      <c r="AV813" s="104"/>
      <c r="AW813" s="104"/>
      <c r="AX813" s="104"/>
      <c r="AY813" s="104"/>
      <c r="AZ813" s="104"/>
      <c r="BA813" s="104"/>
      <c r="BB813" s="104"/>
      <c r="BC813" s="104"/>
      <c r="BD813" s="104"/>
      <c r="BE813" s="104"/>
      <c r="BF813" s="104"/>
      <c r="BG813" s="104"/>
      <c r="BH813" s="104"/>
      <c r="BI813" s="104"/>
      <c r="BJ813" s="104"/>
      <c r="BK813" s="104"/>
      <c r="BL813" s="104"/>
      <c r="BM813" s="104"/>
      <c r="BN813" s="104"/>
      <c r="BO813" s="104"/>
      <c r="BP813" s="104"/>
    </row>
    <row r="814" spans="1:68" ht="39" customHeight="1" x14ac:dyDescent="0.25">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c r="AB814" s="104"/>
      <c r="AC814" s="104"/>
      <c r="AD814" s="104"/>
      <c r="AE814" s="104"/>
      <c r="AF814" s="104"/>
      <c r="AG814" s="104"/>
      <c r="AH814" s="104"/>
      <c r="AI814" s="104"/>
      <c r="AJ814" s="104"/>
      <c r="AK814" s="104"/>
      <c r="AL814" s="184"/>
      <c r="AM814" s="184"/>
      <c r="AN814" s="104"/>
      <c r="AO814" s="104"/>
      <c r="AP814" s="104"/>
      <c r="AQ814" s="104"/>
      <c r="AR814" s="104"/>
      <c r="AS814" s="104"/>
      <c r="AT814" s="104"/>
      <c r="AU814" s="104"/>
      <c r="AV814" s="104"/>
      <c r="AW814" s="104"/>
      <c r="AX814" s="104"/>
      <c r="AY814" s="104"/>
      <c r="AZ814" s="104"/>
      <c r="BA814" s="104"/>
      <c r="BB814" s="104"/>
      <c r="BC814" s="104"/>
      <c r="BD814" s="104"/>
      <c r="BE814" s="104"/>
      <c r="BF814" s="104"/>
      <c r="BG814" s="104"/>
      <c r="BH814" s="104"/>
      <c r="BI814" s="104"/>
      <c r="BJ814" s="104"/>
      <c r="BK814" s="104"/>
      <c r="BL814" s="104"/>
      <c r="BM814" s="104"/>
      <c r="BN814" s="104"/>
      <c r="BO814" s="104"/>
      <c r="BP814" s="104"/>
    </row>
    <row r="815" spans="1:68" ht="39" customHeight="1" x14ac:dyDescent="0.25">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c r="AC815" s="104"/>
      <c r="AD815" s="104"/>
      <c r="AE815" s="104"/>
      <c r="AF815" s="104"/>
      <c r="AG815" s="104"/>
      <c r="AH815" s="104"/>
      <c r="AI815" s="104"/>
      <c r="AJ815" s="104"/>
      <c r="AK815" s="104"/>
      <c r="AL815" s="184"/>
      <c r="AM815" s="184"/>
      <c r="AN815" s="104"/>
      <c r="AO815" s="104"/>
      <c r="AP815" s="104"/>
      <c r="AQ815" s="104"/>
      <c r="AR815" s="104"/>
      <c r="AS815" s="104"/>
      <c r="AT815" s="104"/>
      <c r="AU815" s="104"/>
      <c r="AV815" s="104"/>
      <c r="AW815" s="104"/>
      <c r="AX815" s="104"/>
      <c r="AY815" s="104"/>
      <c r="AZ815" s="104"/>
      <c r="BA815" s="104"/>
      <c r="BB815" s="104"/>
      <c r="BC815" s="104"/>
      <c r="BD815" s="104"/>
      <c r="BE815" s="104"/>
      <c r="BF815" s="104"/>
      <c r="BG815" s="104"/>
      <c r="BH815" s="104"/>
      <c r="BI815" s="104"/>
      <c r="BJ815" s="104"/>
      <c r="BK815" s="104"/>
      <c r="BL815" s="104"/>
      <c r="BM815" s="104"/>
      <c r="BN815" s="104"/>
      <c r="BO815" s="104"/>
      <c r="BP815" s="104"/>
    </row>
    <row r="816" spans="1:68" ht="39" customHeight="1" x14ac:dyDescent="0.25">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c r="AB816" s="104"/>
      <c r="AC816" s="104"/>
      <c r="AD816" s="104"/>
      <c r="AE816" s="104"/>
      <c r="AF816" s="104"/>
      <c r="AG816" s="104"/>
      <c r="AH816" s="104"/>
      <c r="AI816" s="104"/>
      <c r="AJ816" s="104"/>
      <c r="AK816" s="104"/>
      <c r="AL816" s="184"/>
      <c r="AM816" s="184"/>
      <c r="AN816" s="104"/>
      <c r="AO816" s="104"/>
      <c r="AP816" s="104"/>
      <c r="AQ816" s="104"/>
      <c r="AR816" s="104"/>
      <c r="AS816" s="104"/>
      <c r="AT816" s="104"/>
      <c r="AU816" s="104"/>
      <c r="AV816" s="104"/>
      <c r="AW816" s="104"/>
      <c r="AX816" s="104"/>
      <c r="AY816" s="104"/>
      <c r="AZ816" s="104"/>
      <c r="BA816" s="104"/>
      <c r="BB816" s="104"/>
      <c r="BC816" s="104"/>
      <c r="BD816" s="104"/>
      <c r="BE816" s="104"/>
      <c r="BF816" s="104"/>
      <c r="BG816" s="104"/>
      <c r="BH816" s="104"/>
      <c r="BI816" s="104"/>
      <c r="BJ816" s="104"/>
      <c r="BK816" s="104"/>
      <c r="BL816" s="104"/>
      <c r="BM816" s="104"/>
      <c r="BN816" s="104"/>
      <c r="BO816" s="104"/>
      <c r="BP816" s="104"/>
    </row>
    <row r="817" spans="1:68" ht="39" customHeight="1" x14ac:dyDescent="0.25">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c r="AB817" s="104"/>
      <c r="AC817" s="104"/>
      <c r="AD817" s="104"/>
      <c r="AE817" s="104"/>
      <c r="AF817" s="104"/>
      <c r="AG817" s="104"/>
      <c r="AH817" s="104"/>
      <c r="AI817" s="104"/>
      <c r="AJ817" s="104"/>
      <c r="AK817" s="104"/>
      <c r="AL817" s="184"/>
      <c r="AM817" s="184"/>
      <c r="AN817" s="104"/>
      <c r="AO817" s="104"/>
      <c r="AP817" s="104"/>
      <c r="AQ817" s="104"/>
      <c r="AR817" s="104"/>
      <c r="AS817" s="104"/>
      <c r="AT817" s="104"/>
      <c r="AU817" s="104"/>
      <c r="AV817" s="104"/>
      <c r="AW817" s="104"/>
      <c r="AX817" s="104"/>
      <c r="AY817" s="104"/>
      <c r="AZ817" s="104"/>
      <c r="BA817" s="104"/>
      <c r="BB817" s="104"/>
      <c r="BC817" s="104"/>
      <c r="BD817" s="104"/>
      <c r="BE817" s="104"/>
      <c r="BF817" s="104"/>
      <c r="BG817" s="104"/>
      <c r="BH817" s="104"/>
      <c r="BI817" s="104"/>
      <c r="BJ817" s="104"/>
      <c r="BK817" s="104"/>
      <c r="BL817" s="104"/>
      <c r="BM817" s="104"/>
      <c r="BN817" s="104"/>
      <c r="BO817" s="104"/>
      <c r="BP817" s="104"/>
    </row>
    <row r="818" spans="1:68" ht="39" customHeight="1" x14ac:dyDescent="0.25">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c r="AB818" s="104"/>
      <c r="AC818" s="104"/>
      <c r="AD818" s="104"/>
      <c r="AE818" s="104"/>
      <c r="AF818" s="104"/>
      <c r="AG818" s="104"/>
      <c r="AH818" s="104"/>
      <c r="AI818" s="104"/>
      <c r="AJ818" s="104"/>
      <c r="AK818" s="104"/>
      <c r="AL818" s="184"/>
      <c r="AM818" s="184"/>
      <c r="AN818" s="104"/>
      <c r="AO818" s="104"/>
      <c r="AP818" s="104"/>
      <c r="AQ818" s="104"/>
      <c r="AR818" s="104"/>
      <c r="AS818" s="104"/>
      <c r="AT818" s="104"/>
      <c r="AU818" s="104"/>
      <c r="AV818" s="104"/>
      <c r="AW818" s="104"/>
      <c r="AX818" s="104"/>
      <c r="AY818" s="104"/>
      <c r="AZ818" s="104"/>
      <c r="BA818" s="104"/>
      <c r="BB818" s="104"/>
      <c r="BC818" s="104"/>
      <c r="BD818" s="104"/>
      <c r="BE818" s="104"/>
      <c r="BF818" s="104"/>
      <c r="BG818" s="104"/>
      <c r="BH818" s="104"/>
      <c r="BI818" s="104"/>
      <c r="BJ818" s="104"/>
      <c r="BK818" s="104"/>
      <c r="BL818" s="104"/>
      <c r="BM818" s="104"/>
      <c r="BN818" s="104"/>
      <c r="BO818" s="104"/>
      <c r="BP818" s="104"/>
    </row>
    <row r="819" spans="1:68" ht="39" customHeight="1" x14ac:dyDescent="0.25">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c r="AC819" s="104"/>
      <c r="AD819" s="104"/>
      <c r="AE819" s="104"/>
      <c r="AF819" s="104"/>
      <c r="AG819" s="104"/>
      <c r="AH819" s="104"/>
      <c r="AI819" s="104"/>
      <c r="AJ819" s="104"/>
      <c r="AK819" s="104"/>
      <c r="AL819" s="184"/>
      <c r="AM819" s="184"/>
      <c r="AN819" s="104"/>
      <c r="AO819" s="104"/>
      <c r="AP819" s="104"/>
      <c r="AQ819" s="104"/>
      <c r="AR819" s="104"/>
      <c r="AS819" s="104"/>
      <c r="AT819" s="104"/>
      <c r="AU819" s="104"/>
      <c r="AV819" s="104"/>
      <c r="AW819" s="104"/>
      <c r="AX819" s="104"/>
      <c r="AY819" s="104"/>
      <c r="AZ819" s="104"/>
      <c r="BA819" s="104"/>
      <c r="BB819" s="104"/>
      <c r="BC819" s="104"/>
      <c r="BD819" s="104"/>
      <c r="BE819" s="104"/>
      <c r="BF819" s="104"/>
      <c r="BG819" s="104"/>
      <c r="BH819" s="104"/>
      <c r="BI819" s="104"/>
      <c r="BJ819" s="104"/>
      <c r="BK819" s="104"/>
      <c r="BL819" s="104"/>
      <c r="BM819" s="104"/>
      <c r="BN819" s="104"/>
      <c r="BO819" s="104"/>
      <c r="BP819" s="104"/>
    </row>
    <row r="820" spans="1:68" ht="39" customHeight="1" x14ac:dyDescent="0.25">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104"/>
      <c r="AC820" s="104"/>
      <c r="AD820" s="104"/>
      <c r="AE820" s="104"/>
      <c r="AF820" s="104"/>
      <c r="AG820" s="104"/>
      <c r="AH820" s="104"/>
      <c r="AI820" s="104"/>
      <c r="AJ820" s="104"/>
      <c r="AK820" s="104"/>
      <c r="AL820" s="184"/>
      <c r="AM820" s="184"/>
      <c r="AN820" s="104"/>
      <c r="AO820" s="104"/>
      <c r="AP820" s="104"/>
      <c r="AQ820" s="104"/>
      <c r="AR820" s="104"/>
      <c r="AS820" s="104"/>
      <c r="AT820" s="104"/>
      <c r="AU820" s="104"/>
      <c r="AV820" s="104"/>
      <c r="AW820" s="104"/>
      <c r="AX820" s="104"/>
      <c r="AY820" s="104"/>
      <c r="AZ820" s="104"/>
      <c r="BA820" s="104"/>
      <c r="BB820" s="104"/>
      <c r="BC820" s="104"/>
      <c r="BD820" s="104"/>
      <c r="BE820" s="104"/>
      <c r="BF820" s="104"/>
      <c r="BG820" s="104"/>
      <c r="BH820" s="104"/>
      <c r="BI820" s="104"/>
      <c r="BJ820" s="104"/>
      <c r="BK820" s="104"/>
      <c r="BL820" s="104"/>
      <c r="BM820" s="104"/>
      <c r="BN820" s="104"/>
      <c r="BO820" s="104"/>
      <c r="BP820" s="104"/>
    </row>
    <row r="821" spans="1:68" ht="39" customHeight="1" x14ac:dyDescent="0.25">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c r="AB821" s="104"/>
      <c r="AC821" s="104"/>
      <c r="AD821" s="104"/>
      <c r="AE821" s="104"/>
      <c r="AF821" s="104"/>
      <c r="AG821" s="104"/>
      <c r="AH821" s="104"/>
      <c r="AI821" s="104"/>
      <c r="AJ821" s="104"/>
      <c r="AK821" s="104"/>
      <c r="AL821" s="184"/>
      <c r="AM821" s="184"/>
      <c r="AN821" s="104"/>
      <c r="AO821" s="104"/>
      <c r="AP821" s="104"/>
      <c r="AQ821" s="104"/>
      <c r="AR821" s="104"/>
      <c r="AS821" s="104"/>
      <c r="AT821" s="104"/>
      <c r="AU821" s="104"/>
      <c r="AV821" s="104"/>
      <c r="AW821" s="104"/>
      <c r="AX821" s="104"/>
      <c r="AY821" s="104"/>
      <c r="AZ821" s="104"/>
      <c r="BA821" s="104"/>
      <c r="BB821" s="104"/>
      <c r="BC821" s="104"/>
      <c r="BD821" s="104"/>
      <c r="BE821" s="104"/>
      <c r="BF821" s="104"/>
      <c r="BG821" s="104"/>
      <c r="BH821" s="104"/>
      <c r="BI821" s="104"/>
      <c r="BJ821" s="104"/>
      <c r="BK821" s="104"/>
      <c r="BL821" s="104"/>
      <c r="BM821" s="104"/>
      <c r="BN821" s="104"/>
      <c r="BO821" s="104"/>
      <c r="BP821" s="104"/>
    </row>
    <row r="822" spans="1:68" ht="39" customHeight="1" x14ac:dyDescent="0.25">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c r="AB822" s="104"/>
      <c r="AC822" s="104"/>
      <c r="AD822" s="104"/>
      <c r="AE822" s="104"/>
      <c r="AF822" s="104"/>
      <c r="AG822" s="104"/>
      <c r="AH822" s="104"/>
      <c r="AI822" s="104"/>
      <c r="AJ822" s="104"/>
      <c r="AK822" s="104"/>
      <c r="AL822" s="184"/>
      <c r="AM822" s="184"/>
      <c r="AN822" s="104"/>
      <c r="AO822" s="104"/>
      <c r="AP822" s="104"/>
      <c r="AQ822" s="104"/>
      <c r="AR822" s="104"/>
      <c r="AS822" s="104"/>
      <c r="AT822" s="104"/>
      <c r="AU822" s="104"/>
      <c r="AV822" s="104"/>
      <c r="AW822" s="104"/>
      <c r="AX822" s="104"/>
      <c r="AY822" s="104"/>
      <c r="AZ822" s="104"/>
      <c r="BA822" s="104"/>
      <c r="BB822" s="104"/>
      <c r="BC822" s="104"/>
      <c r="BD822" s="104"/>
      <c r="BE822" s="104"/>
      <c r="BF822" s="104"/>
      <c r="BG822" s="104"/>
      <c r="BH822" s="104"/>
      <c r="BI822" s="104"/>
      <c r="BJ822" s="104"/>
      <c r="BK822" s="104"/>
      <c r="BL822" s="104"/>
      <c r="BM822" s="104"/>
      <c r="BN822" s="104"/>
      <c r="BO822" s="104"/>
      <c r="BP822" s="104"/>
    </row>
    <row r="823" spans="1:68" ht="39" customHeight="1" x14ac:dyDescent="0.25">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104"/>
      <c r="AC823" s="104"/>
      <c r="AD823" s="104"/>
      <c r="AE823" s="104"/>
      <c r="AF823" s="104"/>
      <c r="AG823" s="104"/>
      <c r="AH823" s="104"/>
      <c r="AI823" s="104"/>
      <c r="AJ823" s="104"/>
      <c r="AK823" s="104"/>
      <c r="AL823" s="184"/>
      <c r="AM823" s="184"/>
      <c r="AN823" s="104"/>
      <c r="AO823" s="104"/>
      <c r="AP823" s="104"/>
      <c r="AQ823" s="104"/>
      <c r="AR823" s="104"/>
      <c r="AS823" s="104"/>
      <c r="AT823" s="104"/>
      <c r="AU823" s="104"/>
      <c r="AV823" s="104"/>
      <c r="AW823" s="104"/>
      <c r="AX823" s="104"/>
      <c r="AY823" s="104"/>
      <c r="AZ823" s="104"/>
      <c r="BA823" s="104"/>
      <c r="BB823" s="104"/>
      <c r="BC823" s="104"/>
      <c r="BD823" s="104"/>
      <c r="BE823" s="104"/>
      <c r="BF823" s="104"/>
      <c r="BG823" s="104"/>
      <c r="BH823" s="104"/>
      <c r="BI823" s="104"/>
      <c r="BJ823" s="104"/>
      <c r="BK823" s="104"/>
      <c r="BL823" s="104"/>
      <c r="BM823" s="104"/>
      <c r="BN823" s="104"/>
      <c r="BO823" s="104"/>
      <c r="BP823" s="104"/>
    </row>
    <row r="824" spans="1:68" ht="39" customHeight="1" x14ac:dyDescent="0.25">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c r="AB824" s="104"/>
      <c r="AC824" s="104"/>
      <c r="AD824" s="104"/>
      <c r="AE824" s="104"/>
      <c r="AF824" s="104"/>
      <c r="AG824" s="104"/>
      <c r="AH824" s="104"/>
      <c r="AI824" s="104"/>
      <c r="AJ824" s="104"/>
      <c r="AK824" s="104"/>
      <c r="AL824" s="184"/>
      <c r="AM824" s="184"/>
      <c r="AN824" s="104"/>
      <c r="AO824" s="104"/>
      <c r="AP824" s="104"/>
      <c r="AQ824" s="104"/>
      <c r="AR824" s="104"/>
      <c r="AS824" s="104"/>
      <c r="AT824" s="104"/>
      <c r="AU824" s="104"/>
      <c r="AV824" s="104"/>
      <c r="AW824" s="104"/>
      <c r="AX824" s="104"/>
      <c r="AY824" s="104"/>
      <c r="AZ824" s="104"/>
      <c r="BA824" s="104"/>
      <c r="BB824" s="104"/>
      <c r="BC824" s="104"/>
      <c r="BD824" s="104"/>
      <c r="BE824" s="104"/>
      <c r="BF824" s="104"/>
      <c r="BG824" s="104"/>
      <c r="BH824" s="104"/>
      <c r="BI824" s="104"/>
      <c r="BJ824" s="104"/>
      <c r="BK824" s="104"/>
      <c r="BL824" s="104"/>
      <c r="BM824" s="104"/>
      <c r="BN824" s="104"/>
      <c r="BO824" s="104"/>
      <c r="BP824" s="104"/>
    </row>
    <row r="825" spans="1:68" ht="39" customHeight="1" x14ac:dyDescent="0.25">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104"/>
      <c r="AC825" s="104"/>
      <c r="AD825" s="104"/>
      <c r="AE825" s="104"/>
      <c r="AF825" s="104"/>
      <c r="AG825" s="104"/>
      <c r="AH825" s="104"/>
      <c r="AI825" s="104"/>
      <c r="AJ825" s="104"/>
      <c r="AK825" s="104"/>
      <c r="AL825" s="184"/>
      <c r="AM825" s="184"/>
      <c r="AN825" s="104"/>
      <c r="AO825" s="104"/>
      <c r="AP825" s="104"/>
      <c r="AQ825" s="104"/>
      <c r="AR825" s="104"/>
      <c r="AS825" s="104"/>
      <c r="AT825" s="104"/>
      <c r="AU825" s="104"/>
      <c r="AV825" s="104"/>
      <c r="AW825" s="104"/>
      <c r="AX825" s="104"/>
      <c r="AY825" s="104"/>
      <c r="AZ825" s="104"/>
      <c r="BA825" s="104"/>
      <c r="BB825" s="104"/>
      <c r="BC825" s="104"/>
      <c r="BD825" s="104"/>
      <c r="BE825" s="104"/>
      <c r="BF825" s="104"/>
      <c r="BG825" s="104"/>
      <c r="BH825" s="104"/>
      <c r="BI825" s="104"/>
      <c r="BJ825" s="104"/>
      <c r="BK825" s="104"/>
      <c r="BL825" s="104"/>
      <c r="BM825" s="104"/>
      <c r="BN825" s="104"/>
      <c r="BO825" s="104"/>
      <c r="BP825" s="104"/>
    </row>
    <row r="826" spans="1:68" ht="39" customHeight="1" x14ac:dyDescent="0.25">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c r="AB826" s="104"/>
      <c r="AC826" s="104"/>
      <c r="AD826" s="104"/>
      <c r="AE826" s="104"/>
      <c r="AF826" s="104"/>
      <c r="AG826" s="104"/>
      <c r="AH826" s="104"/>
      <c r="AI826" s="104"/>
      <c r="AJ826" s="104"/>
      <c r="AK826" s="104"/>
      <c r="AL826" s="184"/>
      <c r="AM826" s="184"/>
      <c r="AN826" s="104"/>
      <c r="AO826" s="104"/>
      <c r="AP826" s="104"/>
      <c r="AQ826" s="104"/>
      <c r="AR826" s="104"/>
      <c r="AS826" s="104"/>
      <c r="AT826" s="104"/>
      <c r="AU826" s="104"/>
      <c r="AV826" s="104"/>
      <c r="AW826" s="104"/>
      <c r="AX826" s="104"/>
      <c r="AY826" s="104"/>
      <c r="AZ826" s="104"/>
      <c r="BA826" s="104"/>
      <c r="BB826" s="104"/>
      <c r="BC826" s="104"/>
      <c r="BD826" s="104"/>
      <c r="BE826" s="104"/>
      <c r="BF826" s="104"/>
      <c r="BG826" s="104"/>
      <c r="BH826" s="104"/>
      <c r="BI826" s="104"/>
      <c r="BJ826" s="104"/>
      <c r="BK826" s="104"/>
      <c r="BL826" s="104"/>
      <c r="BM826" s="104"/>
      <c r="BN826" s="104"/>
      <c r="BO826" s="104"/>
      <c r="BP826" s="104"/>
    </row>
    <row r="827" spans="1:68" ht="39" customHeight="1" x14ac:dyDescent="0.25">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c r="AB827" s="104"/>
      <c r="AC827" s="104"/>
      <c r="AD827" s="104"/>
      <c r="AE827" s="104"/>
      <c r="AF827" s="104"/>
      <c r="AG827" s="104"/>
      <c r="AH827" s="104"/>
      <c r="AI827" s="104"/>
      <c r="AJ827" s="104"/>
      <c r="AK827" s="104"/>
      <c r="AL827" s="184"/>
      <c r="AM827" s="184"/>
      <c r="AN827" s="104"/>
      <c r="AO827" s="104"/>
      <c r="AP827" s="104"/>
      <c r="AQ827" s="104"/>
      <c r="AR827" s="104"/>
      <c r="AS827" s="104"/>
      <c r="AT827" s="104"/>
      <c r="AU827" s="104"/>
      <c r="AV827" s="104"/>
      <c r="AW827" s="104"/>
      <c r="AX827" s="104"/>
      <c r="AY827" s="104"/>
      <c r="AZ827" s="104"/>
      <c r="BA827" s="104"/>
      <c r="BB827" s="104"/>
      <c r="BC827" s="104"/>
      <c r="BD827" s="104"/>
      <c r="BE827" s="104"/>
      <c r="BF827" s="104"/>
      <c r="BG827" s="104"/>
      <c r="BH827" s="104"/>
      <c r="BI827" s="104"/>
      <c r="BJ827" s="104"/>
      <c r="BK827" s="104"/>
      <c r="BL827" s="104"/>
      <c r="BM827" s="104"/>
      <c r="BN827" s="104"/>
      <c r="BO827" s="104"/>
      <c r="BP827" s="104"/>
    </row>
    <row r="828" spans="1:68" ht="39" customHeight="1" x14ac:dyDescent="0.25">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c r="AB828" s="104"/>
      <c r="AC828" s="104"/>
      <c r="AD828" s="104"/>
      <c r="AE828" s="104"/>
      <c r="AF828" s="104"/>
      <c r="AG828" s="104"/>
      <c r="AH828" s="104"/>
      <c r="AI828" s="104"/>
      <c r="AJ828" s="104"/>
      <c r="AK828" s="104"/>
      <c r="AL828" s="184"/>
      <c r="AM828" s="184"/>
      <c r="AN828" s="104"/>
      <c r="AO828" s="104"/>
      <c r="AP828" s="104"/>
      <c r="AQ828" s="104"/>
      <c r="AR828" s="104"/>
      <c r="AS828" s="104"/>
      <c r="AT828" s="104"/>
      <c r="AU828" s="104"/>
      <c r="AV828" s="104"/>
      <c r="AW828" s="104"/>
      <c r="AX828" s="104"/>
      <c r="AY828" s="104"/>
      <c r="AZ828" s="104"/>
      <c r="BA828" s="104"/>
      <c r="BB828" s="104"/>
      <c r="BC828" s="104"/>
      <c r="BD828" s="104"/>
      <c r="BE828" s="104"/>
      <c r="BF828" s="104"/>
      <c r="BG828" s="104"/>
      <c r="BH828" s="104"/>
      <c r="BI828" s="104"/>
      <c r="BJ828" s="104"/>
      <c r="BK828" s="104"/>
      <c r="BL828" s="104"/>
      <c r="BM828" s="104"/>
      <c r="BN828" s="104"/>
      <c r="BO828" s="104"/>
      <c r="BP828" s="104"/>
    </row>
    <row r="829" spans="1:68" ht="39" customHeight="1" x14ac:dyDescent="0.25">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c r="AB829" s="104"/>
      <c r="AC829" s="104"/>
      <c r="AD829" s="104"/>
      <c r="AE829" s="104"/>
      <c r="AF829" s="104"/>
      <c r="AG829" s="104"/>
      <c r="AH829" s="104"/>
      <c r="AI829" s="104"/>
      <c r="AJ829" s="104"/>
      <c r="AK829" s="104"/>
      <c r="AL829" s="184"/>
      <c r="AM829" s="184"/>
      <c r="AN829" s="104"/>
      <c r="AO829" s="104"/>
      <c r="AP829" s="104"/>
      <c r="AQ829" s="104"/>
      <c r="AR829" s="104"/>
      <c r="AS829" s="104"/>
      <c r="AT829" s="104"/>
      <c r="AU829" s="104"/>
      <c r="AV829" s="104"/>
      <c r="AW829" s="104"/>
      <c r="AX829" s="104"/>
      <c r="AY829" s="104"/>
      <c r="AZ829" s="104"/>
      <c r="BA829" s="104"/>
      <c r="BB829" s="104"/>
      <c r="BC829" s="104"/>
      <c r="BD829" s="104"/>
      <c r="BE829" s="104"/>
      <c r="BF829" s="104"/>
      <c r="BG829" s="104"/>
      <c r="BH829" s="104"/>
      <c r="BI829" s="104"/>
      <c r="BJ829" s="104"/>
      <c r="BK829" s="104"/>
      <c r="BL829" s="104"/>
      <c r="BM829" s="104"/>
      <c r="BN829" s="104"/>
      <c r="BO829" s="104"/>
      <c r="BP829" s="104"/>
    </row>
    <row r="830" spans="1:68" ht="39" customHeight="1" x14ac:dyDescent="0.25">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c r="AB830" s="104"/>
      <c r="AC830" s="104"/>
      <c r="AD830" s="104"/>
      <c r="AE830" s="104"/>
      <c r="AF830" s="104"/>
      <c r="AG830" s="104"/>
      <c r="AH830" s="104"/>
      <c r="AI830" s="104"/>
      <c r="AJ830" s="104"/>
      <c r="AK830" s="104"/>
      <c r="AL830" s="184"/>
      <c r="AM830" s="184"/>
      <c r="AN830" s="104"/>
      <c r="AO830" s="104"/>
      <c r="AP830" s="104"/>
      <c r="AQ830" s="104"/>
      <c r="AR830" s="104"/>
      <c r="AS830" s="104"/>
      <c r="AT830" s="104"/>
      <c r="AU830" s="104"/>
      <c r="AV830" s="104"/>
      <c r="AW830" s="104"/>
      <c r="AX830" s="104"/>
      <c r="AY830" s="104"/>
      <c r="AZ830" s="104"/>
      <c r="BA830" s="104"/>
      <c r="BB830" s="104"/>
      <c r="BC830" s="104"/>
      <c r="BD830" s="104"/>
      <c r="BE830" s="104"/>
      <c r="BF830" s="104"/>
      <c r="BG830" s="104"/>
      <c r="BH830" s="104"/>
      <c r="BI830" s="104"/>
      <c r="BJ830" s="104"/>
      <c r="BK830" s="104"/>
      <c r="BL830" s="104"/>
      <c r="BM830" s="104"/>
      <c r="BN830" s="104"/>
      <c r="BO830" s="104"/>
      <c r="BP830" s="104"/>
    </row>
    <row r="831" spans="1:68" ht="39" customHeight="1" x14ac:dyDescent="0.25">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104"/>
      <c r="AC831" s="104"/>
      <c r="AD831" s="104"/>
      <c r="AE831" s="104"/>
      <c r="AF831" s="104"/>
      <c r="AG831" s="104"/>
      <c r="AH831" s="104"/>
      <c r="AI831" s="104"/>
      <c r="AJ831" s="104"/>
      <c r="AK831" s="104"/>
      <c r="AL831" s="184"/>
      <c r="AM831" s="184"/>
      <c r="AN831" s="104"/>
      <c r="AO831" s="104"/>
      <c r="AP831" s="104"/>
      <c r="AQ831" s="104"/>
      <c r="AR831" s="104"/>
      <c r="AS831" s="104"/>
      <c r="AT831" s="104"/>
      <c r="AU831" s="104"/>
      <c r="AV831" s="104"/>
      <c r="AW831" s="104"/>
      <c r="AX831" s="104"/>
      <c r="AY831" s="104"/>
      <c r="AZ831" s="104"/>
      <c r="BA831" s="104"/>
      <c r="BB831" s="104"/>
      <c r="BC831" s="104"/>
      <c r="BD831" s="104"/>
      <c r="BE831" s="104"/>
      <c r="BF831" s="104"/>
      <c r="BG831" s="104"/>
      <c r="BH831" s="104"/>
      <c r="BI831" s="104"/>
      <c r="BJ831" s="104"/>
      <c r="BK831" s="104"/>
      <c r="BL831" s="104"/>
      <c r="BM831" s="104"/>
      <c r="BN831" s="104"/>
      <c r="BO831" s="104"/>
      <c r="BP831" s="104"/>
    </row>
    <row r="832" spans="1:68" ht="39" customHeight="1" x14ac:dyDescent="0.25">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c r="AB832" s="104"/>
      <c r="AC832" s="104"/>
      <c r="AD832" s="104"/>
      <c r="AE832" s="104"/>
      <c r="AF832" s="104"/>
      <c r="AG832" s="104"/>
      <c r="AH832" s="104"/>
      <c r="AI832" s="104"/>
      <c r="AJ832" s="104"/>
      <c r="AK832" s="104"/>
      <c r="AL832" s="184"/>
      <c r="AM832" s="184"/>
      <c r="AN832" s="104"/>
      <c r="AO832" s="104"/>
      <c r="AP832" s="104"/>
      <c r="AQ832" s="104"/>
      <c r="AR832" s="104"/>
      <c r="AS832" s="104"/>
      <c r="AT832" s="104"/>
      <c r="AU832" s="104"/>
      <c r="AV832" s="104"/>
      <c r="AW832" s="104"/>
      <c r="AX832" s="104"/>
      <c r="AY832" s="104"/>
      <c r="AZ832" s="104"/>
      <c r="BA832" s="104"/>
      <c r="BB832" s="104"/>
      <c r="BC832" s="104"/>
      <c r="BD832" s="104"/>
      <c r="BE832" s="104"/>
      <c r="BF832" s="104"/>
      <c r="BG832" s="104"/>
      <c r="BH832" s="104"/>
      <c r="BI832" s="104"/>
      <c r="BJ832" s="104"/>
      <c r="BK832" s="104"/>
      <c r="BL832" s="104"/>
      <c r="BM832" s="104"/>
      <c r="BN832" s="104"/>
      <c r="BO832" s="104"/>
      <c r="BP832" s="104"/>
    </row>
    <row r="833" spans="1:68" ht="39" customHeight="1" x14ac:dyDescent="0.25">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c r="AB833" s="104"/>
      <c r="AC833" s="104"/>
      <c r="AD833" s="104"/>
      <c r="AE833" s="104"/>
      <c r="AF833" s="104"/>
      <c r="AG833" s="104"/>
      <c r="AH833" s="104"/>
      <c r="AI833" s="104"/>
      <c r="AJ833" s="104"/>
      <c r="AK833" s="104"/>
      <c r="AL833" s="184"/>
      <c r="AM833" s="184"/>
      <c r="AN833" s="104"/>
      <c r="AO833" s="104"/>
      <c r="AP833" s="104"/>
      <c r="AQ833" s="104"/>
      <c r="AR833" s="104"/>
      <c r="AS833" s="104"/>
      <c r="AT833" s="104"/>
      <c r="AU833" s="104"/>
      <c r="AV833" s="104"/>
      <c r="AW833" s="104"/>
      <c r="AX833" s="104"/>
      <c r="AY833" s="104"/>
      <c r="AZ833" s="104"/>
      <c r="BA833" s="104"/>
      <c r="BB833" s="104"/>
      <c r="BC833" s="104"/>
      <c r="BD833" s="104"/>
      <c r="BE833" s="104"/>
      <c r="BF833" s="104"/>
      <c r="BG833" s="104"/>
      <c r="BH833" s="104"/>
      <c r="BI833" s="104"/>
      <c r="BJ833" s="104"/>
      <c r="BK833" s="104"/>
      <c r="BL833" s="104"/>
      <c r="BM833" s="104"/>
      <c r="BN833" s="104"/>
      <c r="BO833" s="104"/>
      <c r="BP833" s="104"/>
    </row>
    <row r="834" spans="1:68" ht="39" customHeight="1" x14ac:dyDescent="0.25">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104"/>
      <c r="AC834" s="104"/>
      <c r="AD834" s="104"/>
      <c r="AE834" s="104"/>
      <c r="AF834" s="104"/>
      <c r="AG834" s="104"/>
      <c r="AH834" s="104"/>
      <c r="AI834" s="104"/>
      <c r="AJ834" s="104"/>
      <c r="AK834" s="104"/>
      <c r="AL834" s="184"/>
      <c r="AM834" s="184"/>
      <c r="AN834" s="104"/>
      <c r="AO834" s="104"/>
      <c r="AP834" s="104"/>
      <c r="AQ834" s="104"/>
      <c r="AR834" s="104"/>
      <c r="AS834" s="104"/>
      <c r="AT834" s="104"/>
      <c r="AU834" s="104"/>
      <c r="AV834" s="104"/>
      <c r="AW834" s="104"/>
      <c r="AX834" s="104"/>
      <c r="AY834" s="104"/>
      <c r="AZ834" s="104"/>
      <c r="BA834" s="104"/>
      <c r="BB834" s="104"/>
      <c r="BC834" s="104"/>
      <c r="BD834" s="104"/>
      <c r="BE834" s="104"/>
      <c r="BF834" s="104"/>
      <c r="BG834" s="104"/>
      <c r="BH834" s="104"/>
      <c r="BI834" s="104"/>
      <c r="BJ834" s="104"/>
      <c r="BK834" s="104"/>
      <c r="BL834" s="104"/>
      <c r="BM834" s="104"/>
      <c r="BN834" s="104"/>
      <c r="BO834" s="104"/>
      <c r="BP834" s="104"/>
    </row>
    <row r="835" spans="1:68" ht="39" customHeight="1" x14ac:dyDescent="0.25">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84"/>
      <c r="AM835" s="184"/>
      <c r="AN835" s="104"/>
      <c r="AO835" s="104"/>
      <c r="AP835" s="104"/>
      <c r="AQ835" s="104"/>
      <c r="AR835" s="104"/>
      <c r="AS835" s="104"/>
      <c r="AT835" s="104"/>
      <c r="AU835" s="104"/>
      <c r="AV835" s="104"/>
      <c r="AW835" s="104"/>
      <c r="AX835" s="104"/>
      <c r="AY835" s="104"/>
      <c r="AZ835" s="104"/>
      <c r="BA835" s="104"/>
      <c r="BB835" s="104"/>
      <c r="BC835" s="104"/>
      <c r="BD835" s="104"/>
      <c r="BE835" s="104"/>
      <c r="BF835" s="104"/>
      <c r="BG835" s="104"/>
      <c r="BH835" s="104"/>
      <c r="BI835" s="104"/>
      <c r="BJ835" s="104"/>
      <c r="BK835" s="104"/>
      <c r="BL835" s="104"/>
      <c r="BM835" s="104"/>
      <c r="BN835" s="104"/>
      <c r="BO835" s="104"/>
      <c r="BP835" s="104"/>
    </row>
    <row r="836" spans="1:68" ht="39" customHeight="1" x14ac:dyDescent="0.25">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c r="AC836" s="104"/>
      <c r="AD836" s="104"/>
      <c r="AE836" s="104"/>
      <c r="AF836" s="104"/>
      <c r="AG836" s="104"/>
      <c r="AH836" s="104"/>
      <c r="AI836" s="104"/>
      <c r="AJ836" s="104"/>
      <c r="AK836" s="104"/>
      <c r="AL836" s="184"/>
      <c r="AM836" s="184"/>
      <c r="AN836" s="104"/>
      <c r="AO836" s="104"/>
      <c r="AP836" s="104"/>
      <c r="AQ836" s="104"/>
      <c r="AR836" s="104"/>
      <c r="AS836" s="104"/>
      <c r="AT836" s="104"/>
      <c r="AU836" s="104"/>
      <c r="AV836" s="104"/>
      <c r="AW836" s="104"/>
      <c r="AX836" s="104"/>
      <c r="AY836" s="104"/>
      <c r="AZ836" s="104"/>
      <c r="BA836" s="104"/>
      <c r="BB836" s="104"/>
      <c r="BC836" s="104"/>
      <c r="BD836" s="104"/>
      <c r="BE836" s="104"/>
      <c r="BF836" s="104"/>
      <c r="BG836" s="104"/>
      <c r="BH836" s="104"/>
      <c r="BI836" s="104"/>
      <c r="BJ836" s="104"/>
      <c r="BK836" s="104"/>
      <c r="BL836" s="104"/>
      <c r="BM836" s="104"/>
      <c r="BN836" s="104"/>
      <c r="BO836" s="104"/>
      <c r="BP836" s="104"/>
    </row>
    <row r="837" spans="1:68" ht="39" customHeight="1" x14ac:dyDescent="0.25">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c r="AB837" s="104"/>
      <c r="AC837" s="104"/>
      <c r="AD837" s="104"/>
      <c r="AE837" s="104"/>
      <c r="AF837" s="104"/>
      <c r="AG837" s="104"/>
      <c r="AH837" s="104"/>
      <c r="AI837" s="104"/>
      <c r="AJ837" s="104"/>
      <c r="AK837" s="104"/>
      <c r="AL837" s="184"/>
      <c r="AM837" s="184"/>
      <c r="AN837" s="104"/>
      <c r="AO837" s="104"/>
      <c r="AP837" s="104"/>
      <c r="AQ837" s="104"/>
      <c r="AR837" s="104"/>
      <c r="AS837" s="104"/>
      <c r="AT837" s="104"/>
      <c r="AU837" s="104"/>
      <c r="AV837" s="104"/>
      <c r="AW837" s="104"/>
      <c r="AX837" s="104"/>
      <c r="AY837" s="104"/>
      <c r="AZ837" s="104"/>
      <c r="BA837" s="104"/>
      <c r="BB837" s="104"/>
      <c r="BC837" s="104"/>
      <c r="BD837" s="104"/>
      <c r="BE837" s="104"/>
      <c r="BF837" s="104"/>
      <c r="BG837" s="104"/>
      <c r="BH837" s="104"/>
      <c r="BI837" s="104"/>
      <c r="BJ837" s="104"/>
      <c r="BK837" s="104"/>
      <c r="BL837" s="104"/>
      <c r="BM837" s="104"/>
      <c r="BN837" s="104"/>
      <c r="BO837" s="104"/>
      <c r="BP837" s="104"/>
    </row>
    <row r="838" spans="1:68" ht="39" customHeight="1" x14ac:dyDescent="0.25">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c r="AB838" s="104"/>
      <c r="AC838" s="104"/>
      <c r="AD838" s="104"/>
      <c r="AE838" s="104"/>
      <c r="AF838" s="104"/>
      <c r="AG838" s="104"/>
      <c r="AH838" s="104"/>
      <c r="AI838" s="104"/>
      <c r="AJ838" s="104"/>
      <c r="AK838" s="104"/>
      <c r="AL838" s="184"/>
      <c r="AM838" s="184"/>
      <c r="AN838" s="104"/>
      <c r="AO838" s="104"/>
      <c r="AP838" s="104"/>
      <c r="AQ838" s="104"/>
      <c r="AR838" s="104"/>
      <c r="AS838" s="104"/>
      <c r="AT838" s="104"/>
      <c r="AU838" s="104"/>
      <c r="AV838" s="104"/>
      <c r="AW838" s="104"/>
      <c r="AX838" s="104"/>
      <c r="AY838" s="104"/>
      <c r="AZ838" s="104"/>
      <c r="BA838" s="104"/>
      <c r="BB838" s="104"/>
      <c r="BC838" s="104"/>
      <c r="BD838" s="104"/>
      <c r="BE838" s="104"/>
      <c r="BF838" s="104"/>
      <c r="BG838" s="104"/>
      <c r="BH838" s="104"/>
      <c r="BI838" s="104"/>
      <c r="BJ838" s="104"/>
      <c r="BK838" s="104"/>
      <c r="BL838" s="104"/>
      <c r="BM838" s="104"/>
      <c r="BN838" s="104"/>
      <c r="BO838" s="104"/>
      <c r="BP838" s="104"/>
    </row>
    <row r="839" spans="1:68" ht="39" customHeight="1" x14ac:dyDescent="0.25">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c r="AC839" s="104"/>
      <c r="AD839" s="104"/>
      <c r="AE839" s="104"/>
      <c r="AF839" s="104"/>
      <c r="AG839" s="104"/>
      <c r="AH839" s="104"/>
      <c r="AI839" s="104"/>
      <c r="AJ839" s="104"/>
      <c r="AK839" s="104"/>
      <c r="AL839" s="184"/>
      <c r="AM839" s="184"/>
      <c r="AN839" s="104"/>
      <c r="AO839" s="104"/>
      <c r="AP839" s="104"/>
      <c r="AQ839" s="104"/>
      <c r="AR839" s="104"/>
      <c r="AS839" s="104"/>
      <c r="AT839" s="104"/>
      <c r="AU839" s="104"/>
      <c r="AV839" s="104"/>
      <c r="AW839" s="104"/>
      <c r="AX839" s="104"/>
      <c r="AY839" s="104"/>
      <c r="AZ839" s="104"/>
      <c r="BA839" s="104"/>
      <c r="BB839" s="104"/>
      <c r="BC839" s="104"/>
      <c r="BD839" s="104"/>
      <c r="BE839" s="104"/>
      <c r="BF839" s="104"/>
      <c r="BG839" s="104"/>
      <c r="BH839" s="104"/>
      <c r="BI839" s="104"/>
      <c r="BJ839" s="104"/>
      <c r="BK839" s="104"/>
      <c r="BL839" s="104"/>
      <c r="BM839" s="104"/>
      <c r="BN839" s="104"/>
      <c r="BO839" s="104"/>
      <c r="BP839" s="104"/>
    </row>
    <row r="840" spans="1:68" ht="39" customHeight="1" x14ac:dyDescent="0.25">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c r="AB840" s="104"/>
      <c r="AC840" s="104"/>
      <c r="AD840" s="104"/>
      <c r="AE840" s="104"/>
      <c r="AF840" s="104"/>
      <c r="AG840" s="104"/>
      <c r="AH840" s="104"/>
      <c r="AI840" s="104"/>
      <c r="AJ840" s="104"/>
      <c r="AK840" s="104"/>
      <c r="AL840" s="184"/>
      <c r="AM840" s="184"/>
      <c r="AN840" s="104"/>
      <c r="AO840" s="104"/>
      <c r="AP840" s="104"/>
      <c r="AQ840" s="104"/>
      <c r="AR840" s="104"/>
      <c r="AS840" s="104"/>
      <c r="AT840" s="104"/>
      <c r="AU840" s="104"/>
      <c r="AV840" s="104"/>
      <c r="AW840" s="104"/>
      <c r="AX840" s="104"/>
      <c r="AY840" s="104"/>
      <c r="AZ840" s="104"/>
      <c r="BA840" s="104"/>
      <c r="BB840" s="104"/>
      <c r="BC840" s="104"/>
      <c r="BD840" s="104"/>
      <c r="BE840" s="104"/>
      <c r="BF840" s="104"/>
      <c r="BG840" s="104"/>
      <c r="BH840" s="104"/>
      <c r="BI840" s="104"/>
      <c r="BJ840" s="104"/>
      <c r="BK840" s="104"/>
      <c r="BL840" s="104"/>
      <c r="BM840" s="104"/>
      <c r="BN840" s="104"/>
      <c r="BO840" s="104"/>
      <c r="BP840" s="104"/>
    </row>
    <row r="841" spans="1:68" ht="39" customHeight="1" x14ac:dyDescent="0.25">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c r="AB841" s="104"/>
      <c r="AC841" s="104"/>
      <c r="AD841" s="104"/>
      <c r="AE841" s="104"/>
      <c r="AF841" s="104"/>
      <c r="AG841" s="104"/>
      <c r="AH841" s="104"/>
      <c r="AI841" s="104"/>
      <c r="AJ841" s="104"/>
      <c r="AK841" s="104"/>
      <c r="AL841" s="184"/>
      <c r="AM841" s="184"/>
      <c r="AN841" s="104"/>
      <c r="AO841" s="104"/>
      <c r="AP841" s="104"/>
      <c r="AQ841" s="104"/>
      <c r="AR841" s="104"/>
      <c r="AS841" s="104"/>
      <c r="AT841" s="104"/>
      <c r="AU841" s="104"/>
      <c r="AV841" s="104"/>
      <c r="AW841" s="104"/>
      <c r="AX841" s="104"/>
      <c r="AY841" s="104"/>
      <c r="AZ841" s="104"/>
      <c r="BA841" s="104"/>
      <c r="BB841" s="104"/>
      <c r="BC841" s="104"/>
      <c r="BD841" s="104"/>
      <c r="BE841" s="104"/>
      <c r="BF841" s="104"/>
      <c r="BG841" s="104"/>
      <c r="BH841" s="104"/>
      <c r="BI841" s="104"/>
      <c r="BJ841" s="104"/>
      <c r="BK841" s="104"/>
      <c r="BL841" s="104"/>
      <c r="BM841" s="104"/>
      <c r="BN841" s="104"/>
      <c r="BO841" s="104"/>
      <c r="BP841" s="104"/>
    </row>
    <row r="842" spans="1:68" ht="39" customHeight="1" x14ac:dyDescent="0.25">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c r="AB842" s="104"/>
      <c r="AC842" s="104"/>
      <c r="AD842" s="104"/>
      <c r="AE842" s="104"/>
      <c r="AF842" s="104"/>
      <c r="AG842" s="104"/>
      <c r="AH842" s="104"/>
      <c r="AI842" s="104"/>
      <c r="AJ842" s="104"/>
      <c r="AK842" s="104"/>
      <c r="AL842" s="184"/>
      <c r="AM842" s="184"/>
      <c r="AN842" s="104"/>
      <c r="AO842" s="104"/>
      <c r="AP842" s="104"/>
      <c r="AQ842" s="104"/>
      <c r="AR842" s="104"/>
      <c r="AS842" s="104"/>
      <c r="AT842" s="104"/>
      <c r="AU842" s="104"/>
      <c r="AV842" s="104"/>
      <c r="AW842" s="104"/>
      <c r="AX842" s="104"/>
      <c r="AY842" s="104"/>
      <c r="AZ842" s="104"/>
      <c r="BA842" s="104"/>
      <c r="BB842" s="104"/>
      <c r="BC842" s="104"/>
      <c r="BD842" s="104"/>
      <c r="BE842" s="104"/>
      <c r="BF842" s="104"/>
      <c r="BG842" s="104"/>
      <c r="BH842" s="104"/>
      <c r="BI842" s="104"/>
      <c r="BJ842" s="104"/>
      <c r="BK842" s="104"/>
      <c r="BL842" s="104"/>
      <c r="BM842" s="104"/>
      <c r="BN842" s="104"/>
      <c r="BO842" s="104"/>
      <c r="BP842" s="104"/>
    </row>
    <row r="843" spans="1:68" ht="39" customHeight="1" x14ac:dyDescent="0.25">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104"/>
      <c r="AC843" s="104"/>
      <c r="AD843" s="104"/>
      <c r="AE843" s="104"/>
      <c r="AF843" s="104"/>
      <c r="AG843" s="104"/>
      <c r="AH843" s="104"/>
      <c r="AI843" s="104"/>
      <c r="AJ843" s="104"/>
      <c r="AK843" s="104"/>
      <c r="AL843" s="184"/>
      <c r="AM843" s="184"/>
      <c r="AN843" s="104"/>
      <c r="AO843" s="104"/>
      <c r="AP843" s="104"/>
      <c r="AQ843" s="104"/>
      <c r="AR843" s="104"/>
      <c r="AS843" s="104"/>
      <c r="AT843" s="104"/>
      <c r="AU843" s="104"/>
      <c r="AV843" s="104"/>
      <c r="AW843" s="104"/>
      <c r="AX843" s="104"/>
      <c r="AY843" s="104"/>
      <c r="AZ843" s="104"/>
      <c r="BA843" s="104"/>
      <c r="BB843" s="104"/>
      <c r="BC843" s="104"/>
      <c r="BD843" s="104"/>
      <c r="BE843" s="104"/>
      <c r="BF843" s="104"/>
      <c r="BG843" s="104"/>
      <c r="BH843" s="104"/>
      <c r="BI843" s="104"/>
      <c r="BJ843" s="104"/>
      <c r="BK843" s="104"/>
      <c r="BL843" s="104"/>
      <c r="BM843" s="104"/>
      <c r="BN843" s="104"/>
      <c r="BO843" s="104"/>
      <c r="BP843" s="104"/>
    </row>
    <row r="844" spans="1:68" ht="39" customHeight="1" x14ac:dyDescent="0.25">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c r="AB844" s="104"/>
      <c r="AC844" s="104"/>
      <c r="AD844" s="104"/>
      <c r="AE844" s="104"/>
      <c r="AF844" s="104"/>
      <c r="AG844" s="104"/>
      <c r="AH844" s="104"/>
      <c r="AI844" s="104"/>
      <c r="AJ844" s="104"/>
      <c r="AK844" s="104"/>
      <c r="AL844" s="184"/>
      <c r="AM844" s="184"/>
      <c r="AN844" s="104"/>
      <c r="AO844" s="104"/>
      <c r="AP844" s="104"/>
      <c r="AQ844" s="104"/>
      <c r="AR844" s="104"/>
      <c r="AS844" s="104"/>
      <c r="AT844" s="104"/>
      <c r="AU844" s="104"/>
      <c r="AV844" s="104"/>
      <c r="AW844" s="104"/>
      <c r="AX844" s="104"/>
      <c r="AY844" s="104"/>
      <c r="AZ844" s="104"/>
      <c r="BA844" s="104"/>
      <c r="BB844" s="104"/>
      <c r="BC844" s="104"/>
      <c r="BD844" s="104"/>
      <c r="BE844" s="104"/>
      <c r="BF844" s="104"/>
      <c r="BG844" s="104"/>
      <c r="BH844" s="104"/>
      <c r="BI844" s="104"/>
      <c r="BJ844" s="104"/>
      <c r="BK844" s="104"/>
      <c r="BL844" s="104"/>
      <c r="BM844" s="104"/>
      <c r="BN844" s="104"/>
      <c r="BO844" s="104"/>
      <c r="BP844" s="104"/>
    </row>
    <row r="845" spans="1:68" ht="39" customHeight="1" x14ac:dyDescent="0.25">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c r="AB845" s="104"/>
      <c r="AC845" s="104"/>
      <c r="AD845" s="104"/>
      <c r="AE845" s="104"/>
      <c r="AF845" s="104"/>
      <c r="AG845" s="104"/>
      <c r="AH845" s="104"/>
      <c r="AI845" s="104"/>
      <c r="AJ845" s="104"/>
      <c r="AK845" s="104"/>
      <c r="AL845" s="184"/>
      <c r="AM845" s="184"/>
      <c r="AN845" s="104"/>
      <c r="AO845" s="104"/>
      <c r="AP845" s="104"/>
      <c r="AQ845" s="104"/>
      <c r="AR845" s="104"/>
      <c r="AS845" s="104"/>
      <c r="AT845" s="104"/>
      <c r="AU845" s="104"/>
      <c r="AV845" s="104"/>
      <c r="AW845" s="104"/>
      <c r="AX845" s="104"/>
      <c r="AY845" s="104"/>
      <c r="AZ845" s="104"/>
      <c r="BA845" s="104"/>
      <c r="BB845" s="104"/>
      <c r="BC845" s="104"/>
      <c r="BD845" s="104"/>
      <c r="BE845" s="104"/>
      <c r="BF845" s="104"/>
      <c r="BG845" s="104"/>
      <c r="BH845" s="104"/>
      <c r="BI845" s="104"/>
      <c r="BJ845" s="104"/>
      <c r="BK845" s="104"/>
      <c r="BL845" s="104"/>
      <c r="BM845" s="104"/>
      <c r="BN845" s="104"/>
      <c r="BO845" s="104"/>
      <c r="BP845" s="104"/>
    </row>
    <row r="846" spans="1:68" ht="39" customHeight="1" x14ac:dyDescent="0.25">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c r="AB846" s="104"/>
      <c r="AC846" s="104"/>
      <c r="AD846" s="104"/>
      <c r="AE846" s="104"/>
      <c r="AF846" s="104"/>
      <c r="AG846" s="104"/>
      <c r="AH846" s="104"/>
      <c r="AI846" s="104"/>
      <c r="AJ846" s="104"/>
      <c r="AK846" s="104"/>
      <c r="AL846" s="184"/>
      <c r="AM846" s="184"/>
      <c r="AN846" s="104"/>
      <c r="AO846" s="104"/>
      <c r="AP846" s="104"/>
      <c r="AQ846" s="104"/>
      <c r="AR846" s="104"/>
      <c r="AS846" s="104"/>
      <c r="AT846" s="104"/>
      <c r="AU846" s="104"/>
      <c r="AV846" s="104"/>
      <c r="AW846" s="104"/>
      <c r="AX846" s="104"/>
      <c r="AY846" s="104"/>
      <c r="AZ846" s="104"/>
      <c r="BA846" s="104"/>
      <c r="BB846" s="104"/>
      <c r="BC846" s="104"/>
      <c r="BD846" s="104"/>
      <c r="BE846" s="104"/>
      <c r="BF846" s="104"/>
      <c r="BG846" s="104"/>
      <c r="BH846" s="104"/>
      <c r="BI846" s="104"/>
      <c r="BJ846" s="104"/>
      <c r="BK846" s="104"/>
      <c r="BL846" s="104"/>
      <c r="BM846" s="104"/>
      <c r="BN846" s="104"/>
      <c r="BO846" s="104"/>
      <c r="BP846" s="104"/>
    </row>
    <row r="847" spans="1:68" ht="39" customHeight="1" x14ac:dyDescent="0.25">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104"/>
      <c r="AC847" s="104"/>
      <c r="AD847" s="104"/>
      <c r="AE847" s="104"/>
      <c r="AF847" s="104"/>
      <c r="AG847" s="104"/>
      <c r="AH847" s="104"/>
      <c r="AI847" s="104"/>
      <c r="AJ847" s="104"/>
      <c r="AK847" s="104"/>
      <c r="AL847" s="184"/>
      <c r="AM847" s="184"/>
      <c r="AN847" s="104"/>
      <c r="AO847" s="104"/>
      <c r="AP847" s="104"/>
      <c r="AQ847" s="104"/>
      <c r="AR847" s="104"/>
      <c r="AS847" s="104"/>
      <c r="AT847" s="104"/>
      <c r="AU847" s="104"/>
      <c r="AV847" s="104"/>
      <c r="AW847" s="104"/>
      <c r="AX847" s="104"/>
      <c r="AY847" s="104"/>
      <c r="AZ847" s="104"/>
      <c r="BA847" s="104"/>
      <c r="BB847" s="104"/>
      <c r="BC847" s="104"/>
      <c r="BD847" s="104"/>
      <c r="BE847" s="104"/>
      <c r="BF847" s="104"/>
      <c r="BG847" s="104"/>
      <c r="BH847" s="104"/>
      <c r="BI847" s="104"/>
      <c r="BJ847" s="104"/>
      <c r="BK847" s="104"/>
      <c r="BL847" s="104"/>
      <c r="BM847" s="104"/>
      <c r="BN847" s="104"/>
      <c r="BO847" s="104"/>
      <c r="BP847" s="104"/>
    </row>
    <row r="848" spans="1:68" ht="39" customHeight="1" x14ac:dyDescent="0.25">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c r="AB848" s="104"/>
      <c r="AC848" s="104"/>
      <c r="AD848" s="104"/>
      <c r="AE848" s="104"/>
      <c r="AF848" s="104"/>
      <c r="AG848" s="104"/>
      <c r="AH848" s="104"/>
      <c r="AI848" s="104"/>
      <c r="AJ848" s="104"/>
      <c r="AK848" s="104"/>
      <c r="AL848" s="184"/>
      <c r="AM848" s="184"/>
      <c r="AN848" s="104"/>
      <c r="AO848" s="104"/>
      <c r="AP848" s="104"/>
      <c r="AQ848" s="104"/>
      <c r="AR848" s="104"/>
      <c r="AS848" s="104"/>
      <c r="AT848" s="104"/>
      <c r="AU848" s="104"/>
      <c r="AV848" s="104"/>
      <c r="AW848" s="104"/>
      <c r="AX848" s="104"/>
      <c r="AY848" s="104"/>
      <c r="AZ848" s="104"/>
      <c r="BA848" s="104"/>
      <c r="BB848" s="104"/>
      <c r="BC848" s="104"/>
      <c r="BD848" s="104"/>
      <c r="BE848" s="104"/>
      <c r="BF848" s="104"/>
      <c r="BG848" s="104"/>
      <c r="BH848" s="104"/>
      <c r="BI848" s="104"/>
      <c r="BJ848" s="104"/>
      <c r="BK848" s="104"/>
      <c r="BL848" s="104"/>
      <c r="BM848" s="104"/>
      <c r="BN848" s="104"/>
      <c r="BO848" s="104"/>
      <c r="BP848" s="104"/>
    </row>
    <row r="849" spans="1:68" ht="39" customHeight="1" x14ac:dyDescent="0.25">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c r="AB849" s="104"/>
      <c r="AC849" s="104"/>
      <c r="AD849" s="104"/>
      <c r="AE849" s="104"/>
      <c r="AF849" s="104"/>
      <c r="AG849" s="104"/>
      <c r="AH849" s="104"/>
      <c r="AI849" s="104"/>
      <c r="AJ849" s="104"/>
      <c r="AK849" s="104"/>
      <c r="AL849" s="184"/>
      <c r="AM849" s="184"/>
      <c r="AN849" s="104"/>
      <c r="AO849" s="104"/>
      <c r="AP849" s="104"/>
      <c r="AQ849" s="104"/>
      <c r="AR849" s="104"/>
      <c r="AS849" s="104"/>
      <c r="AT849" s="104"/>
      <c r="AU849" s="104"/>
      <c r="AV849" s="104"/>
      <c r="AW849" s="104"/>
      <c r="AX849" s="104"/>
      <c r="AY849" s="104"/>
      <c r="AZ849" s="104"/>
      <c r="BA849" s="104"/>
      <c r="BB849" s="104"/>
      <c r="BC849" s="104"/>
      <c r="BD849" s="104"/>
      <c r="BE849" s="104"/>
      <c r="BF849" s="104"/>
      <c r="BG849" s="104"/>
      <c r="BH849" s="104"/>
      <c r="BI849" s="104"/>
      <c r="BJ849" s="104"/>
      <c r="BK849" s="104"/>
      <c r="BL849" s="104"/>
      <c r="BM849" s="104"/>
      <c r="BN849" s="104"/>
      <c r="BO849" s="104"/>
      <c r="BP849" s="104"/>
    </row>
    <row r="850" spans="1:68" ht="39" customHeight="1" x14ac:dyDescent="0.25">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c r="AB850" s="104"/>
      <c r="AC850" s="104"/>
      <c r="AD850" s="104"/>
      <c r="AE850" s="104"/>
      <c r="AF850" s="104"/>
      <c r="AG850" s="104"/>
      <c r="AH850" s="104"/>
      <c r="AI850" s="104"/>
      <c r="AJ850" s="104"/>
      <c r="AK850" s="104"/>
      <c r="AL850" s="184"/>
      <c r="AM850" s="184"/>
      <c r="AN850" s="104"/>
      <c r="AO850" s="104"/>
      <c r="AP850" s="104"/>
      <c r="AQ850" s="104"/>
      <c r="AR850" s="104"/>
      <c r="AS850" s="104"/>
      <c r="AT850" s="104"/>
      <c r="AU850" s="104"/>
      <c r="AV850" s="104"/>
      <c r="AW850" s="104"/>
      <c r="AX850" s="104"/>
      <c r="AY850" s="104"/>
      <c r="AZ850" s="104"/>
      <c r="BA850" s="104"/>
      <c r="BB850" s="104"/>
      <c r="BC850" s="104"/>
      <c r="BD850" s="104"/>
      <c r="BE850" s="104"/>
      <c r="BF850" s="104"/>
      <c r="BG850" s="104"/>
      <c r="BH850" s="104"/>
      <c r="BI850" s="104"/>
      <c r="BJ850" s="104"/>
      <c r="BK850" s="104"/>
      <c r="BL850" s="104"/>
      <c r="BM850" s="104"/>
      <c r="BN850" s="104"/>
      <c r="BO850" s="104"/>
      <c r="BP850" s="104"/>
    </row>
    <row r="851" spans="1:68" ht="39" customHeight="1" x14ac:dyDescent="0.25">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104"/>
      <c r="AC851" s="104"/>
      <c r="AD851" s="104"/>
      <c r="AE851" s="104"/>
      <c r="AF851" s="104"/>
      <c r="AG851" s="104"/>
      <c r="AH851" s="104"/>
      <c r="AI851" s="104"/>
      <c r="AJ851" s="104"/>
      <c r="AK851" s="104"/>
      <c r="AL851" s="184"/>
      <c r="AM851" s="184"/>
      <c r="AN851" s="104"/>
      <c r="AO851" s="104"/>
      <c r="AP851" s="104"/>
      <c r="AQ851" s="104"/>
      <c r="AR851" s="104"/>
      <c r="AS851" s="104"/>
      <c r="AT851" s="104"/>
      <c r="AU851" s="104"/>
      <c r="AV851" s="104"/>
      <c r="AW851" s="104"/>
      <c r="AX851" s="104"/>
      <c r="AY851" s="104"/>
      <c r="AZ851" s="104"/>
      <c r="BA851" s="104"/>
      <c r="BB851" s="104"/>
      <c r="BC851" s="104"/>
      <c r="BD851" s="104"/>
      <c r="BE851" s="104"/>
      <c r="BF851" s="104"/>
      <c r="BG851" s="104"/>
      <c r="BH851" s="104"/>
      <c r="BI851" s="104"/>
      <c r="BJ851" s="104"/>
      <c r="BK851" s="104"/>
      <c r="BL851" s="104"/>
      <c r="BM851" s="104"/>
      <c r="BN851" s="104"/>
      <c r="BO851" s="104"/>
      <c r="BP851" s="104"/>
    </row>
    <row r="852" spans="1:68" ht="39" customHeight="1" x14ac:dyDescent="0.25">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c r="AB852" s="104"/>
      <c r="AC852" s="104"/>
      <c r="AD852" s="104"/>
      <c r="AE852" s="104"/>
      <c r="AF852" s="104"/>
      <c r="AG852" s="104"/>
      <c r="AH852" s="104"/>
      <c r="AI852" s="104"/>
      <c r="AJ852" s="104"/>
      <c r="AK852" s="104"/>
      <c r="AL852" s="184"/>
      <c r="AM852" s="184"/>
      <c r="AN852" s="104"/>
      <c r="AO852" s="104"/>
      <c r="AP852" s="104"/>
      <c r="AQ852" s="104"/>
      <c r="AR852" s="104"/>
      <c r="AS852" s="104"/>
      <c r="AT852" s="104"/>
      <c r="AU852" s="104"/>
      <c r="AV852" s="104"/>
      <c r="AW852" s="104"/>
      <c r="AX852" s="104"/>
      <c r="AY852" s="104"/>
      <c r="AZ852" s="104"/>
      <c r="BA852" s="104"/>
      <c r="BB852" s="104"/>
      <c r="BC852" s="104"/>
      <c r="BD852" s="104"/>
      <c r="BE852" s="104"/>
      <c r="BF852" s="104"/>
      <c r="BG852" s="104"/>
      <c r="BH852" s="104"/>
      <c r="BI852" s="104"/>
      <c r="BJ852" s="104"/>
      <c r="BK852" s="104"/>
      <c r="BL852" s="104"/>
      <c r="BM852" s="104"/>
      <c r="BN852" s="104"/>
      <c r="BO852" s="104"/>
      <c r="BP852" s="104"/>
    </row>
    <row r="853" spans="1:68" ht="39" customHeight="1" x14ac:dyDescent="0.25">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c r="AB853" s="104"/>
      <c r="AC853" s="104"/>
      <c r="AD853" s="104"/>
      <c r="AE853" s="104"/>
      <c r="AF853" s="104"/>
      <c r="AG853" s="104"/>
      <c r="AH853" s="104"/>
      <c r="AI853" s="104"/>
      <c r="AJ853" s="104"/>
      <c r="AK853" s="104"/>
      <c r="AL853" s="184"/>
      <c r="AM853" s="184"/>
      <c r="AN853" s="104"/>
      <c r="AO853" s="104"/>
      <c r="AP853" s="104"/>
      <c r="AQ853" s="104"/>
      <c r="AR853" s="104"/>
      <c r="AS853" s="104"/>
      <c r="AT853" s="104"/>
      <c r="AU853" s="104"/>
      <c r="AV853" s="104"/>
      <c r="AW853" s="104"/>
      <c r="AX853" s="104"/>
      <c r="AY853" s="104"/>
      <c r="AZ853" s="104"/>
      <c r="BA853" s="104"/>
      <c r="BB853" s="104"/>
      <c r="BC853" s="104"/>
      <c r="BD853" s="104"/>
      <c r="BE853" s="104"/>
      <c r="BF853" s="104"/>
      <c r="BG853" s="104"/>
      <c r="BH853" s="104"/>
      <c r="BI853" s="104"/>
      <c r="BJ853" s="104"/>
      <c r="BK853" s="104"/>
      <c r="BL853" s="104"/>
      <c r="BM853" s="104"/>
      <c r="BN853" s="104"/>
      <c r="BO853" s="104"/>
      <c r="BP853" s="104"/>
    </row>
    <row r="854" spans="1:68" ht="39" customHeight="1" x14ac:dyDescent="0.25">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c r="AB854" s="104"/>
      <c r="AC854" s="104"/>
      <c r="AD854" s="104"/>
      <c r="AE854" s="104"/>
      <c r="AF854" s="104"/>
      <c r="AG854" s="104"/>
      <c r="AH854" s="104"/>
      <c r="AI854" s="104"/>
      <c r="AJ854" s="104"/>
      <c r="AK854" s="104"/>
      <c r="AL854" s="184"/>
      <c r="AM854" s="184"/>
      <c r="AN854" s="104"/>
      <c r="AO854" s="104"/>
      <c r="AP854" s="104"/>
      <c r="AQ854" s="104"/>
      <c r="AR854" s="104"/>
      <c r="AS854" s="104"/>
      <c r="AT854" s="104"/>
      <c r="AU854" s="104"/>
      <c r="AV854" s="104"/>
      <c r="AW854" s="104"/>
      <c r="AX854" s="104"/>
      <c r="AY854" s="104"/>
      <c r="AZ854" s="104"/>
      <c r="BA854" s="104"/>
      <c r="BB854" s="104"/>
      <c r="BC854" s="104"/>
      <c r="BD854" s="104"/>
      <c r="BE854" s="104"/>
      <c r="BF854" s="104"/>
      <c r="BG854" s="104"/>
      <c r="BH854" s="104"/>
      <c r="BI854" s="104"/>
      <c r="BJ854" s="104"/>
      <c r="BK854" s="104"/>
      <c r="BL854" s="104"/>
      <c r="BM854" s="104"/>
      <c r="BN854" s="104"/>
      <c r="BO854" s="104"/>
      <c r="BP854" s="104"/>
    </row>
    <row r="855" spans="1:68" ht="39" customHeight="1" x14ac:dyDescent="0.25">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104"/>
      <c r="AC855" s="104"/>
      <c r="AD855" s="104"/>
      <c r="AE855" s="104"/>
      <c r="AF855" s="104"/>
      <c r="AG855" s="104"/>
      <c r="AH855" s="104"/>
      <c r="AI855" s="104"/>
      <c r="AJ855" s="104"/>
      <c r="AK855" s="104"/>
      <c r="AL855" s="184"/>
      <c r="AM855" s="184"/>
      <c r="AN855" s="104"/>
      <c r="AO855" s="104"/>
      <c r="AP855" s="104"/>
      <c r="AQ855" s="104"/>
      <c r="AR855" s="104"/>
      <c r="AS855" s="104"/>
      <c r="AT855" s="104"/>
      <c r="AU855" s="104"/>
      <c r="AV855" s="104"/>
      <c r="AW855" s="104"/>
      <c r="AX855" s="104"/>
      <c r="AY855" s="104"/>
      <c r="AZ855" s="104"/>
      <c r="BA855" s="104"/>
      <c r="BB855" s="104"/>
      <c r="BC855" s="104"/>
      <c r="BD855" s="104"/>
      <c r="BE855" s="104"/>
      <c r="BF855" s="104"/>
      <c r="BG855" s="104"/>
      <c r="BH855" s="104"/>
      <c r="BI855" s="104"/>
      <c r="BJ855" s="104"/>
      <c r="BK855" s="104"/>
      <c r="BL855" s="104"/>
      <c r="BM855" s="104"/>
      <c r="BN855" s="104"/>
      <c r="BO855" s="104"/>
      <c r="BP855" s="104"/>
    </row>
    <row r="856" spans="1:68" ht="39" customHeight="1" x14ac:dyDescent="0.25">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c r="AB856" s="104"/>
      <c r="AC856" s="104"/>
      <c r="AD856" s="104"/>
      <c r="AE856" s="104"/>
      <c r="AF856" s="104"/>
      <c r="AG856" s="104"/>
      <c r="AH856" s="104"/>
      <c r="AI856" s="104"/>
      <c r="AJ856" s="104"/>
      <c r="AK856" s="104"/>
      <c r="AL856" s="184"/>
      <c r="AM856" s="184"/>
      <c r="AN856" s="104"/>
      <c r="AO856" s="104"/>
      <c r="AP856" s="104"/>
      <c r="AQ856" s="104"/>
      <c r="AR856" s="104"/>
      <c r="AS856" s="104"/>
      <c r="AT856" s="104"/>
      <c r="AU856" s="104"/>
      <c r="AV856" s="104"/>
      <c r="AW856" s="104"/>
      <c r="AX856" s="104"/>
      <c r="AY856" s="104"/>
      <c r="AZ856" s="104"/>
      <c r="BA856" s="104"/>
      <c r="BB856" s="104"/>
      <c r="BC856" s="104"/>
      <c r="BD856" s="104"/>
      <c r="BE856" s="104"/>
      <c r="BF856" s="104"/>
      <c r="BG856" s="104"/>
      <c r="BH856" s="104"/>
      <c r="BI856" s="104"/>
      <c r="BJ856" s="104"/>
      <c r="BK856" s="104"/>
      <c r="BL856" s="104"/>
      <c r="BM856" s="104"/>
      <c r="BN856" s="104"/>
      <c r="BO856" s="104"/>
      <c r="BP856" s="104"/>
    </row>
    <row r="857" spans="1:68" ht="39" customHeight="1" x14ac:dyDescent="0.25">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c r="AB857" s="104"/>
      <c r="AC857" s="104"/>
      <c r="AD857" s="104"/>
      <c r="AE857" s="104"/>
      <c r="AF857" s="104"/>
      <c r="AG857" s="104"/>
      <c r="AH857" s="104"/>
      <c r="AI857" s="104"/>
      <c r="AJ857" s="104"/>
      <c r="AK857" s="104"/>
      <c r="AL857" s="184"/>
      <c r="AM857" s="184"/>
      <c r="AN857" s="104"/>
      <c r="AO857" s="104"/>
      <c r="AP857" s="104"/>
      <c r="AQ857" s="104"/>
      <c r="AR857" s="104"/>
      <c r="AS857" s="104"/>
      <c r="AT857" s="104"/>
      <c r="AU857" s="104"/>
      <c r="AV857" s="104"/>
      <c r="AW857" s="104"/>
      <c r="AX857" s="104"/>
      <c r="AY857" s="104"/>
      <c r="AZ857" s="104"/>
      <c r="BA857" s="104"/>
      <c r="BB857" s="104"/>
      <c r="BC857" s="104"/>
      <c r="BD857" s="104"/>
      <c r="BE857" s="104"/>
      <c r="BF857" s="104"/>
      <c r="BG857" s="104"/>
      <c r="BH857" s="104"/>
      <c r="BI857" s="104"/>
      <c r="BJ857" s="104"/>
      <c r="BK857" s="104"/>
      <c r="BL857" s="104"/>
      <c r="BM857" s="104"/>
      <c r="BN857" s="104"/>
      <c r="BO857" s="104"/>
      <c r="BP857" s="104"/>
    </row>
    <row r="858" spans="1:68" ht="39" customHeight="1" x14ac:dyDescent="0.25">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c r="AB858" s="104"/>
      <c r="AC858" s="104"/>
      <c r="AD858" s="104"/>
      <c r="AE858" s="104"/>
      <c r="AF858" s="104"/>
      <c r="AG858" s="104"/>
      <c r="AH858" s="104"/>
      <c r="AI858" s="104"/>
      <c r="AJ858" s="104"/>
      <c r="AK858" s="104"/>
      <c r="AL858" s="184"/>
      <c r="AM858" s="184"/>
      <c r="AN858" s="104"/>
      <c r="AO858" s="104"/>
      <c r="AP858" s="104"/>
      <c r="AQ858" s="104"/>
      <c r="AR858" s="104"/>
      <c r="AS858" s="104"/>
      <c r="AT858" s="104"/>
      <c r="AU858" s="104"/>
      <c r="AV858" s="104"/>
      <c r="AW858" s="104"/>
      <c r="AX858" s="104"/>
      <c r="AY858" s="104"/>
      <c r="AZ858" s="104"/>
      <c r="BA858" s="104"/>
      <c r="BB858" s="104"/>
      <c r="BC858" s="104"/>
      <c r="BD858" s="104"/>
      <c r="BE858" s="104"/>
      <c r="BF858" s="104"/>
      <c r="BG858" s="104"/>
      <c r="BH858" s="104"/>
      <c r="BI858" s="104"/>
      <c r="BJ858" s="104"/>
      <c r="BK858" s="104"/>
      <c r="BL858" s="104"/>
      <c r="BM858" s="104"/>
      <c r="BN858" s="104"/>
      <c r="BO858" s="104"/>
      <c r="BP858" s="104"/>
    </row>
    <row r="859" spans="1:68" ht="39" customHeight="1" x14ac:dyDescent="0.25">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c r="AB859" s="104"/>
      <c r="AC859" s="104"/>
      <c r="AD859" s="104"/>
      <c r="AE859" s="104"/>
      <c r="AF859" s="104"/>
      <c r="AG859" s="104"/>
      <c r="AH859" s="104"/>
      <c r="AI859" s="104"/>
      <c r="AJ859" s="104"/>
      <c r="AK859" s="104"/>
      <c r="AL859" s="184"/>
      <c r="AM859" s="184"/>
      <c r="AN859" s="104"/>
      <c r="AO859" s="104"/>
      <c r="AP859" s="104"/>
      <c r="AQ859" s="104"/>
      <c r="AR859" s="104"/>
      <c r="AS859" s="104"/>
      <c r="AT859" s="104"/>
      <c r="AU859" s="104"/>
      <c r="AV859" s="104"/>
      <c r="AW859" s="104"/>
      <c r="AX859" s="104"/>
      <c r="AY859" s="104"/>
      <c r="AZ859" s="104"/>
      <c r="BA859" s="104"/>
      <c r="BB859" s="104"/>
      <c r="BC859" s="104"/>
      <c r="BD859" s="104"/>
      <c r="BE859" s="104"/>
      <c r="BF859" s="104"/>
      <c r="BG859" s="104"/>
      <c r="BH859" s="104"/>
      <c r="BI859" s="104"/>
      <c r="BJ859" s="104"/>
      <c r="BK859" s="104"/>
      <c r="BL859" s="104"/>
      <c r="BM859" s="104"/>
      <c r="BN859" s="104"/>
      <c r="BO859" s="104"/>
      <c r="BP859" s="104"/>
    </row>
    <row r="860" spans="1:68" ht="39" customHeight="1" x14ac:dyDescent="0.25">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c r="AE860" s="104"/>
      <c r="AF860" s="104"/>
      <c r="AG860" s="104"/>
      <c r="AH860" s="104"/>
      <c r="AI860" s="104"/>
      <c r="AJ860" s="104"/>
      <c r="AK860" s="104"/>
      <c r="AL860" s="184"/>
      <c r="AM860" s="184"/>
      <c r="AN860" s="104"/>
      <c r="AO860" s="104"/>
      <c r="AP860" s="104"/>
      <c r="AQ860" s="104"/>
      <c r="AR860" s="104"/>
      <c r="AS860" s="104"/>
      <c r="AT860" s="104"/>
      <c r="AU860" s="104"/>
      <c r="AV860" s="104"/>
      <c r="AW860" s="104"/>
      <c r="AX860" s="104"/>
      <c r="AY860" s="104"/>
      <c r="AZ860" s="104"/>
      <c r="BA860" s="104"/>
      <c r="BB860" s="104"/>
      <c r="BC860" s="104"/>
      <c r="BD860" s="104"/>
      <c r="BE860" s="104"/>
      <c r="BF860" s="104"/>
      <c r="BG860" s="104"/>
      <c r="BH860" s="104"/>
      <c r="BI860" s="104"/>
      <c r="BJ860" s="104"/>
      <c r="BK860" s="104"/>
      <c r="BL860" s="104"/>
      <c r="BM860" s="104"/>
      <c r="BN860" s="104"/>
      <c r="BO860" s="104"/>
      <c r="BP860" s="104"/>
    </row>
    <row r="861" spans="1:68" ht="39" customHeight="1" x14ac:dyDescent="0.25">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c r="AB861" s="104"/>
      <c r="AC861" s="104"/>
      <c r="AD861" s="104"/>
      <c r="AE861" s="104"/>
      <c r="AF861" s="104"/>
      <c r="AG861" s="104"/>
      <c r="AH861" s="104"/>
      <c r="AI861" s="104"/>
      <c r="AJ861" s="104"/>
      <c r="AK861" s="104"/>
      <c r="AL861" s="184"/>
      <c r="AM861" s="184"/>
      <c r="AN861" s="104"/>
      <c r="AO861" s="104"/>
      <c r="AP861" s="104"/>
      <c r="AQ861" s="104"/>
      <c r="AR861" s="104"/>
      <c r="AS861" s="104"/>
      <c r="AT861" s="104"/>
      <c r="AU861" s="104"/>
      <c r="AV861" s="104"/>
      <c r="AW861" s="104"/>
      <c r="AX861" s="104"/>
      <c r="AY861" s="104"/>
      <c r="AZ861" s="104"/>
      <c r="BA861" s="104"/>
      <c r="BB861" s="104"/>
      <c r="BC861" s="104"/>
      <c r="BD861" s="104"/>
      <c r="BE861" s="104"/>
      <c r="BF861" s="104"/>
      <c r="BG861" s="104"/>
      <c r="BH861" s="104"/>
      <c r="BI861" s="104"/>
      <c r="BJ861" s="104"/>
      <c r="BK861" s="104"/>
      <c r="BL861" s="104"/>
      <c r="BM861" s="104"/>
      <c r="BN861" s="104"/>
      <c r="BO861" s="104"/>
      <c r="BP861" s="104"/>
    </row>
    <row r="862" spans="1:68" ht="39" customHeight="1" x14ac:dyDescent="0.25">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104"/>
      <c r="AC862" s="104"/>
      <c r="AD862" s="104"/>
      <c r="AE862" s="104"/>
      <c r="AF862" s="104"/>
      <c r="AG862" s="104"/>
      <c r="AH862" s="104"/>
      <c r="AI862" s="104"/>
      <c r="AJ862" s="104"/>
      <c r="AK862" s="104"/>
      <c r="AL862" s="184"/>
      <c r="AM862" s="184"/>
      <c r="AN862" s="104"/>
      <c r="AO862" s="104"/>
      <c r="AP862" s="104"/>
      <c r="AQ862" s="104"/>
      <c r="AR862" s="104"/>
      <c r="AS862" s="104"/>
      <c r="AT862" s="104"/>
      <c r="AU862" s="104"/>
      <c r="AV862" s="104"/>
      <c r="AW862" s="104"/>
      <c r="AX862" s="104"/>
      <c r="AY862" s="104"/>
      <c r="AZ862" s="104"/>
      <c r="BA862" s="104"/>
      <c r="BB862" s="104"/>
      <c r="BC862" s="104"/>
      <c r="BD862" s="104"/>
      <c r="BE862" s="104"/>
      <c r="BF862" s="104"/>
      <c r="BG862" s="104"/>
      <c r="BH862" s="104"/>
      <c r="BI862" s="104"/>
      <c r="BJ862" s="104"/>
      <c r="BK862" s="104"/>
      <c r="BL862" s="104"/>
      <c r="BM862" s="104"/>
      <c r="BN862" s="104"/>
      <c r="BO862" s="104"/>
      <c r="BP862" s="104"/>
    </row>
    <row r="863" spans="1:68" ht="39" customHeight="1" x14ac:dyDescent="0.25">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104"/>
      <c r="AC863" s="104"/>
      <c r="AD863" s="104"/>
      <c r="AE863" s="104"/>
      <c r="AF863" s="104"/>
      <c r="AG863" s="104"/>
      <c r="AH863" s="104"/>
      <c r="AI863" s="104"/>
      <c r="AJ863" s="104"/>
      <c r="AK863" s="104"/>
      <c r="AL863" s="184"/>
      <c r="AM863" s="184"/>
      <c r="AN863" s="104"/>
      <c r="AO863" s="104"/>
      <c r="AP863" s="104"/>
      <c r="AQ863" s="104"/>
      <c r="AR863" s="104"/>
      <c r="AS863" s="104"/>
      <c r="AT863" s="104"/>
      <c r="AU863" s="104"/>
      <c r="AV863" s="104"/>
      <c r="AW863" s="104"/>
      <c r="AX863" s="104"/>
      <c r="AY863" s="104"/>
      <c r="AZ863" s="104"/>
      <c r="BA863" s="104"/>
      <c r="BB863" s="104"/>
      <c r="BC863" s="104"/>
      <c r="BD863" s="104"/>
      <c r="BE863" s="104"/>
      <c r="BF863" s="104"/>
      <c r="BG863" s="104"/>
      <c r="BH863" s="104"/>
      <c r="BI863" s="104"/>
      <c r="BJ863" s="104"/>
      <c r="BK863" s="104"/>
      <c r="BL863" s="104"/>
      <c r="BM863" s="104"/>
      <c r="BN863" s="104"/>
      <c r="BO863" s="104"/>
      <c r="BP863" s="104"/>
    </row>
    <row r="864" spans="1:68" ht="39" customHeight="1" x14ac:dyDescent="0.25">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c r="AB864" s="104"/>
      <c r="AC864" s="104"/>
      <c r="AD864" s="104"/>
      <c r="AE864" s="104"/>
      <c r="AF864" s="104"/>
      <c r="AG864" s="104"/>
      <c r="AH864" s="104"/>
      <c r="AI864" s="104"/>
      <c r="AJ864" s="104"/>
      <c r="AK864" s="104"/>
      <c r="AL864" s="184"/>
      <c r="AM864" s="184"/>
      <c r="AN864" s="104"/>
      <c r="AO864" s="104"/>
      <c r="AP864" s="104"/>
      <c r="AQ864" s="104"/>
      <c r="AR864" s="104"/>
      <c r="AS864" s="104"/>
      <c r="AT864" s="104"/>
      <c r="AU864" s="104"/>
      <c r="AV864" s="104"/>
      <c r="AW864" s="104"/>
      <c r="AX864" s="104"/>
      <c r="AY864" s="104"/>
      <c r="AZ864" s="104"/>
      <c r="BA864" s="104"/>
      <c r="BB864" s="104"/>
      <c r="BC864" s="104"/>
      <c r="BD864" s="104"/>
      <c r="BE864" s="104"/>
      <c r="BF864" s="104"/>
      <c r="BG864" s="104"/>
      <c r="BH864" s="104"/>
      <c r="BI864" s="104"/>
      <c r="BJ864" s="104"/>
      <c r="BK864" s="104"/>
      <c r="BL864" s="104"/>
      <c r="BM864" s="104"/>
      <c r="BN864" s="104"/>
      <c r="BO864" s="104"/>
      <c r="BP864" s="104"/>
    </row>
    <row r="865" spans="1:68" ht="39" customHeight="1" x14ac:dyDescent="0.25">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c r="AB865" s="104"/>
      <c r="AC865" s="104"/>
      <c r="AD865" s="104"/>
      <c r="AE865" s="104"/>
      <c r="AF865" s="104"/>
      <c r="AG865" s="104"/>
      <c r="AH865" s="104"/>
      <c r="AI865" s="104"/>
      <c r="AJ865" s="104"/>
      <c r="AK865" s="104"/>
      <c r="AL865" s="184"/>
      <c r="AM865" s="184"/>
      <c r="AN865" s="104"/>
      <c r="AO865" s="104"/>
      <c r="AP865" s="104"/>
      <c r="AQ865" s="104"/>
      <c r="AR865" s="104"/>
      <c r="AS865" s="104"/>
      <c r="AT865" s="104"/>
      <c r="AU865" s="104"/>
      <c r="AV865" s="104"/>
      <c r="AW865" s="104"/>
      <c r="AX865" s="104"/>
      <c r="AY865" s="104"/>
      <c r="AZ865" s="104"/>
      <c r="BA865" s="104"/>
      <c r="BB865" s="104"/>
      <c r="BC865" s="104"/>
      <c r="BD865" s="104"/>
      <c r="BE865" s="104"/>
      <c r="BF865" s="104"/>
      <c r="BG865" s="104"/>
      <c r="BH865" s="104"/>
      <c r="BI865" s="104"/>
      <c r="BJ865" s="104"/>
      <c r="BK865" s="104"/>
      <c r="BL865" s="104"/>
      <c r="BM865" s="104"/>
      <c r="BN865" s="104"/>
      <c r="BO865" s="104"/>
      <c r="BP865" s="104"/>
    </row>
    <row r="866" spans="1:68" ht="39" customHeight="1" x14ac:dyDescent="0.25">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c r="AB866" s="104"/>
      <c r="AC866" s="104"/>
      <c r="AD866" s="104"/>
      <c r="AE866" s="104"/>
      <c r="AF866" s="104"/>
      <c r="AG866" s="104"/>
      <c r="AH866" s="104"/>
      <c r="AI866" s="104"/>
      <c r="AJ866" s="104"/>
      <c r="AK866" s="104"/>
      <c r="AL866" s="184"/>
      <c r="AM866" s="184"/>
      <c r="AN866" s="104"/>
      <c r="AO866" s="104"/>
      <c r="AP866" s="104"/>
      <c r="AQ866" s="104"/>
      <c r="AR866" s="104"/>
      <c r="AS866" s="104"/>
      <c r="AT866" s="104"/>
      <c r="AU866" s="104"/>
      <c r="AV866" s="104"/>
      <c r="AW866" s="104"/>
      <c r="AX866" s="104"/>
      <c r="AY866" s="104"/>
      <c r="AZ866" s="104"/>
      <c r="BA866" s="104"/>
      <c r="BB866" s="104"/>
      <c r="BC866" s="104"/>
      <c r="BD866" s="104"/>
      <c r="BE866" s="104"/>
      <c r="BF866" s="104"/>
      <c r="BG866" s="104"/>
      <c r="BH866" s="104"/>
      <c r="BI866" s="104"/>
      <c r="BJ866" s="104"/>
      <c r="BK866" s="104"/>
      <c r="BL866" s="104"/>
      <c r="BM866" s="104"/>
      <c r="BN866" s="104"/>
      <c r="BO866" s="104"/>
      <c r="BP866" s="104"/>
    </row>
    <row r="867" spans="1:68" ht="39" customHeight="1" x14ac:dyDescent="0.25">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104"/>
      <c r="AC867" s="104"/>
      <c r="AD867" s="104"/>
      <c r="AE867" s="104"/>
      <c r="AF867" s="104"/>
      <c r="AG867" s="104"/>
      <c r="AH867" s="104"/>
      <c r="AI867" s="104"/>
      <c r="AJ867" s="104"/>
      <c r="AK867" s="104"/>
      <c r="AL867" s="184"/>
      <c r="AM867" s="184"/>
      <c r="AN867" s="104"/>
      <c r="AO867" s="104"/>
      <c r="AP867" s="104"/>
      <c r="AQ867" s="104"/>
      <c r="AR867" s="104"/>
      <c r="AS867" s="104"/>
      <c r="AT867" s="104"/>
      <c r="AU867" s="104"/>
      <c r="AV867" s="104"/>
      <c r="AW867" s="104"/>
      <c r="AX867" s="104"/>
      <c r="AY867" s="104"/>
      <c r="AZ867" s="104"/>
      <c r="BA867" s="104"/>
      <c r="BB867" s="104"/>
      <c r="BC867" s="104"/>
      <c r="BD867" s="104"/>
      <c r="BE867" s="104"/>
      <c r="BF867" s="104"/>
      <c r="BG867" s="104"/>
      <c r="BH867" s="104"/>
      <c r="BI867" s="104"/>
      <c r="BJ867" s="104"/>
      <c r="BK867" s="104"/>
      <c r="BL867" s="104"/>
      <c r="BM867" s="104"/>
      <c r="BN867" s="104"/>
      <c r="BO867" s="104"/>
      <c r="BP867" s="104"/>
    </row>
    <row r="868" spans="1:68" ht="39" customHeight="1" x14ac:dyDescent="0.25">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c r="AB868" s="104"/>
      <c r="AC868" s="104"/>
      <c r="AD868" s="104"/>
      <c r="AE868" s="104"/>
      <c r="AF868" s="104"/>
      <c r="AG868" s="104"/>
      <c r="AH868" s="104"/>
      <c r="AI868" s="104"/>
      <c r="AJ868" s="104"/>
      <c r="AK868" s="104"/>
      <c r="AL868" s="184"/>
      <c r="AM868" s="184"/>
      <c r="AN868" s="104"/>
      <c r="AO868" s="104"/>
      <c r="AP868" s="104"/>
      <c r="AQ868" s="104"/>
      <c r="AR868" s="104"/>
      <c r="AS868" s="104"/>
      <c r="AT868" s="104"/>
      <c r="AU868" s="104"/>
      <c r="AV868" s="104"/>
      <c r="AW868" s="104"/>
      <c r="AX868" s="104"/>
      <c r="AY868" s="104"/>
      <c r="AZ868" s="104"/>
      <c r="BA868" s="104"/>
      <c r="BB868" s="104"/>
      <c r="BC868" s="104"/>
      <c r="BD868" s="104"/>
      <c r="BE868" s="104"/>
      <c r="BF868" s="104"/>
      <c r="BG868" s="104"/>
      <c r="BH868" s="104"/>
      <c r="BI868" s="104"/>
      <c r="BJ868" s="104"/>
      <c r="BK868" s="104"/>
      <c r="BL868" s="104"/>
      <c r="BM868" s="104"/>
      <c r="BN868" s="104"/>
      <c r="BO868" s="104"/>
      <c r="BP868" s="104"/>
    </row>
    <row r="869" spans="1:68" ht="39" customHeight="1" x14ac:dyDescent="0.25">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c r="AB869" s="104"/>
      <c r="AC869" s="104"/>
      <c r="AD869" s="104"/>
      <c r="AE869" s="104"/>
      <c r="AF869" s="104"/>
      <c r="AG869" s="104"/>
      <c r="AH869" s="104"/>
      <c r="AI869" s="104"/>
      <c r="AJ869" s="104"/>
      <c r="AK869" s="104"/>
      <c r="AL869" s="184"/>
      <c r="AM869" s="184"/>
      <c r="AN869" s="104"/>
      <c r="AO869" s="104"/>
      <c r="AP869" s="104"/>
      <c r="AQ869" s="104"/>
      <c r="AR869" s="104"/>
      <c r="AS869" s="104"/>
      <c r="AT869" s="104"/>
      <c r="AU869" s="104"/>
      <c r="AV869" s="104"/>
      <c r="AW869" s="104"/>
      <c r="AX869" s="104"/>
      <c r="AY869" s="104"/>
      <c r="AZ869" s="104"/>
      <c r="BA869" s="104"/>
      <c r="BB869" s="104"/>
      <c r="BC869" s="104"/>
      <c r="BD869" s="104"/>
      <c r="BE869" s="104"/>
      <c r="BF869" s="104"/>
      <c r="BG869" s="104"/>
      <c r="BH869" s="104"/>
      <c r="BI869" s="104"/>
      <c r="BJ869" s="104"/>
      <c r="BK869" s="104"/>
      <c r="BL869" s="104"/>
      <c r="BM869" s="104"/>
      <c r="BN869" s="104"/>
      <c r="BO869" s="104"/>
      <c r="BP869" s="104"/>
    </row>
    <row r="870" spans="1:68" ht="39" customHeight="1" x14ac:dyDescent="0.25">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c r="AB870" s="104"/>
      <c r="AC870" s="104"/>
      <c r="AD870" s="104"/>
      <c r="AE870" s="104"/>
      <c r="AF870" s="104"/>
      <c r="AG870" s="104"/>
      <c r="AH870" s="104"/>
      <c r="AI870" s="104"/>
      <c r="AJ870" s="104"/>
      <c r="AK870" s="104"/>
      <c r="AL870" s="184"/>
      <c r="AM870" s="184"/>
      <c r="AN870" s="104"/>
      <c r="AO870" s="104"/>
      <c r="AP870" s="104"/>
      <c r="AQ870" s="104"/>
      <c r="AR870" s="104"/>
      <c r="AS870" s="104"/>
      <c r="AT870" s="104"/>
      <c r="AU870" s="104"/>
      <c r="AV870" s="104"/>
      <c r="AW870" s="104"/>
      <c r="AX870" s="104"/>
      <c r="AY870" s="104"/>
      <c r="AZ870" s="104"/>
      <c r="BA870" s="104"/>
      <c r="BB870" s="104"/>
      <c r="BC870" s="104"/>
      <c r="BD870" s="104"/>
      <c r="BE870" s="104"/>
      <c r="BF870" s="104"/>
      <c r="BG870" s="104"/>
      <c r="BH870" s="104"/>
      <c r="BI870" s="104"/>
      <c r="BJ870" s="104"/>
      <c r="BK870" s="104"/>
      <c r="BL870" s="104"/>
      <c r="BM870" s="104"/>
      <c r="BN870" s="104"/>
      <c r="BO870" s="104"/>
      <c r="BP870" s="104"/>
    </row>
    <row r="871" spans="1:68" ht="39" customHeight="1" x14ac:dyDescent="0.25">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104"/>
      <c r="AC871" s="104"/>
      <c r="AD871" s="104"/>
      <c r="AE871" s="104"/>
      <c r="AF871" s="104"/>
      <c r="AG871" s="104"/>
      <c r="AH871" s="104"/>
      <c r="AI871" s="104"/>
      <c r="AJ871" s="104"/>
      <c r="AK871" s="104"/>
      <c r="AL871" s="184"/>
      <c r="AM871" s="184"/>
      <c r="AN871" s="104"/>
      <c r="AO871" s="104"/>
      <c r="AP871" s="104"/>
      <c r="AQ871" s="104"/>
      <c r="AR871" s="104"/>
      <c r="AS871" s="104"/>
      <c r="AT871" s="104"/>
      <c r="AU871" s="104"/>
      <c r="AV871" s="104"/>
      <c r="AW871" s="104"/>
      <c r="AX871" s="104"/>
      <c r="AY871" s="104"/>
      <c r="AZ871" s="104"/>
      <c r="BA871" s="104"/>
      <c r="BB871" s="104"/>
      <c r="BC871" s="104"/>
      <c r="BD871" s="104"/>
      <c r="BE871" s="104"/>
      <c r="BF871" s="104"/>
      <c r="BG871" s="104"/>
      <c r="BH871" s="104"/>
      <c r="BI871" s="104"/>
      <c r="BJ871" s="104"/>
      <c r="BK871" s="104"/>
      <c r="BL871" s="104"/>
      <c r="BM871" s="104"/>
      <c r="BN871" s="104"/>
      <c r="BO871" s="104"/>
      <c r="BP871" s="104"/>
    </row>
    <row r="872" spans="1:68" ht="39" customHeight="1" x14ac:dyDescent="0.25">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c r="AB872" s="104"/>
      <c r="AC872" s="104"/>
      <c r="AD872" s="104"/>
      <c r="AE872" s="104"/>
      <c r="AF872" s="104"/>
      <c r="AG872" s="104"/>
      <c r="AH872" s="104"/>
      <c r="AI872" s="104"/>
      <c r="AJ872" s="104"/>
      <c r="AK872" s="104"/>
      <c r="AL872" s="184"/>
      <c r="AM872" s="184"/>
      <c r="AN872" s="104"/>
      <c r="AO872" s="104"/>
      <c r="AP872" s="104"/>
      <c r="AQ872" s="104"/>
      <c r="AR872" s="104"/>
      <c r="AS872" s="104"/>
      <c r="AT872" s="104"/>
      <c r="AU872" s="104"/>
      <c r="AV872" s="104"/>
      <c r="AW872" s="104"/>
      <c r="AX872" s="104"/>
      <c r="AY872" s="104"/>
      <c r="AZ872" s="104"/>
      <c r="BA872" s="104"/>
      <c r="BB872" s="104"/>
      <c r="BC872" s="104"/>
      <c r="BD872" s="104"/>
      <c r="BE872" s="104"/>
      <c r="BF872" s="104"/>
      <c r="BG872" s="104"/>
      <c r="BH872" s="104"/>
      <c r="BI872" s="104"/>
      <c r="BJ872" s="104"/>
      <c r="BK872" s="104"/>
      <c r="BL872" s="104"/>
      <c r="BM872" s="104"/>
      <c r="BN872" s="104"/>
      <c r="BO872" s="104"/>
      <c r="BP872" s="104"/>
    </row>
    <row r="873" spans="1:68" ht="39" customHeight="1" x14ac:dyDescent="0.25">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c r="AB873" s="104"/>
      <c r="AC873" s="104"/>
      <c r="AD873" s="104"/>
      <c r="AE873" s="104"/>
      <c r="AF873" s="104"/>
      <c r="AG873" s="104"/>
      <c r="AH873" s="104"/>
      <c r="AI873" s="104"/>
      <c r="AJ873" s="104"/>
      <c r="AK873" s="104"/>
      <c r="AL873" s="184"/>
      <c r="AM873" s="184"/>
      <c r="AN873" s="104"/>
      <c r="AO873" s="104"/>
      <c r="AP873" s="104"/>
      <c r="AQ873" s="104"/>
      <c r="AR873" s="104"/>
      <c r="AS873" s="104"/>
      <c r="AT873" s="104"/>
      <c r="AU873" s="104"/>
      <c r="AV873" s="104"/>
      <c r="AW873" s="104"/>
      <c r="AX873" s="104"/>
      <c r="AY873" s="104"/>
      <c r="AZ873" s="104"/>
      <c r="BA873" s="104"/>
      <c r="BB873" s="104"/>
      <c r="BC873" s="104"/>
      <c r="BD873" s="104"/>
      <c r="BE873" s="104"/>
      <c r="BF873" s="104"/>
      <c r="BG873" s="104"/>
      <c r="BH873" s="104"/>
      <c r="BI873" s="104"/>
      <c r="BJ873" s="104"/>
      <c r="BK873" s="104"/>
      <c r="BL873" s="104"/>
      <c r="BM873" s="104"/>
      <c r="BN873" s="104"/>
      <c r="BO873" s="104"/>
      <c r="BP873" s="104"/>
    </row>
    <row r="874" spans="1:68" ht="39" customHeight="1" x14ac:dyDescent="0.25">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c r="AB874" s="104"/>
      <c r="AC874" s="104"/>
      <c r="AD874" s="104"/>
      <c r="AE874" s="104"/>
      <c r="AF874" s="104"/>
      <c r="AG874" s="104"/>
      <c r="AH874" s="104"/>
      <c r="AI874" s="104"/>
      <c r="AJ874" s="104"/>
      <c r="AK874" s="104"/>
      <c r="AL874" s="184"/>
      <c r="AM874" s="184"/>
      <c r="AN874" s="104"/>
      <c r="AO874" s="104"/>
      <c r="AP874" s="104"/>
      <c r="AQ874" s="104"/>
      <c r="AR874" s="104"/>
      <c r="AS874" s="104"/>
      <c r="AT874" s="104"/>
      <c r="AU874" s="104"/>
      <c r="AV874" s="104"/>
      <c r="AW874" s="104"/>
      <c r="AX874" s="104"/>
      <c r="AY874" s="104"/>
      <c r="AZ874" s="104"/>
      <c r="BA874" s="104"/>
      <c r="BB874" s="104"/>
      <c r="BC874" s="104"/>
      <c r="BD874" s="104"/>
      <c r="BE874" s="104"/>
      <c r="BF874" s="104"/>
      <c r="BG874" s="104"/>
      <c r="BH874" s="104"/>
      <c r="BI874" s="104"/>
      <c r="BJ874" s="104"/>
      <c r="BK874" s="104"/>
      <c r="BL874" s="104"/>
      <c r="BM874" s="104"/>
      <c r="BN874" s="104"/>
      <c r="BO874" s="104"/>
      <c r="BP874" s="104"/>
    </row>
    <row r="875" spans="1:68" ht="39" customHeight="1" x14ac:dyDescent="0.25">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104"/>
      <c r="AC875" s="104"/>
      <c r="AD875" s="104"/>
      <c r="AE875" s="104"/>
      <c r="AF875" s="104"/>
      <c r="AG875" s="104"/>
      <c r="AH875" s="104"/>
      <c r="AI875" s="104"/>
      <c r="AJ875" s="104"/>
      <c r="AK875" s="104"/>
      <c r="AL875" s="184"/>
      <c r="AM875" s="184"/>
      <c r="AN875" s="104"/>
      <c r="AO875" s="104"/>
      <c r="AP875" s="104"/>
      <c r="AQ875" s="104"/>
      <c r="AR875" s="104"/>
      <c r="AS875" s="104"/>
      <c r="AT875" s="104"/>
      <c r="AU875" s="104"/>
      <c r="AV875" s="104"/>
      <c r="AW875" s="104"/>
      <c r="AX875" s="104"/>
      <c r="AY875" s="104"/>
      <c r="AZ875" s="104"/>
      <c r="BA875" s="104"/>
      <c r="BB875" s="104"/>
      <c r="BC875" s="104"/>
      <c r="BD875" s="104"/>
      <c r="BE875" s="104"/>
      <c r="BF875" s="104"/>
      <c r="BG875" s="104"/>
      <c r="BH875" s="104"/>
      <c r="BI875" s="104"/>
      <c r="BJ875" s="104"/>
      <c r="BK875" s="104"/>
      <c r="BL875" s="104"/>
      <c r="BM875" s="104"/>
      <c r="BN875" s="104"/>
      <c r="BO875" s="104"/>
      <c r="BP875" s="104"/>
    </row>
    <row r="876" spans="1:68" ht="39" customHeight="1" x14ac:dyDescent="0.25">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c r="AB876" s="104"/>
      <c r="AC876" s="104"/>
      <c r="AD876" s="104"/>
      <c r="AE876" s="104"/>
      <c r="AF876" s="104"/>
      <c r="AG876" s="104"/>
      <c r="AH876" s="104"/>
      <c r="AI876" s="104"/>
      <c r="AJ876" s="104"/>
      <c r="AK876" s="104"/>
      <c r="AL876" s="184"/>
      <c r="AM876" s="184"/>
      <c r="AN876" s="104"/>
      <c r="AO876" s="104"/>
      <c r="AP876" s="104"/>
      <c r="AQ876" s="104"/>
      <c r="AR876" s="104"/>
      <c r="AS876" s="104"/>
      <c r="AT876" s="104"/>
      <c r="AU876" s="104"/>
      <c r="AV876" s="104"/>
      <c r="AW876" s="104"/>
      <c r="AX876" s="104"/>
      <c r="AY876" s="104"/>
      <c r="AZ876" s="104"/>
      <c r="BA876" s="104"/>
      <c r="BB876" s="104"/>
      <c r="BC876" s="104"/>
      <c r="BD876" s="104"/>
      <c r="BE876" s="104"/>
      <c r="BF876" s="104"/>
      <c r="BG876" s="104"/>
      <c r="BH876" s="104"/>
      <c r="BI876" s="104"/>
      <c r="BJ876" s="104"/>
      <c r="BK876" s="104"/>
      <c r="BL876" s="104"/>
      <c r="BM876" s="104"/>
      <c r="BN876" s="104"/>
      <c r="BO876" s="104"/>
      <c r="BP876" s="104"/>
    </row>
    <row r="877" spans="1:68" ht="39" customHeight="1" x14ac:dyDescent="0.25">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c r="AB877" s="104"/>
      <c r="AC877" s="104"/>
      <c r="AD877" s="104"/>
      <c r="AE877" s="104"/>
      <c r="AF877" s="104"/>
      <c r="AG877" s="104"/>
      <c r="AH877" s="104"/>
      <c r="AI877" s="104"/>
      <c r="AJ877" s="104"/>
      <c r="AK877" s="104"/>
      <c r="AL877" s="184"/>
      <c r="AM877" s="184"/>
      <c r="AN877" s="104"/>
      <c r="AO877" s="104"/>
      <c r="AP877" s="104"/>
      <c r="AQ877" s="104"/>
      <c r="AR877" s="104"/>
      <c r="AS877" s="104"/>
      <c r="AT877" s="104"/>
      <c r="AU877" s="104"/>
      <c r="AV877" s="104"/>
      <c r="AW877" s="104"/>
      <c r="AX877" s="104"/>
      <c r="AY877" s="104"/>
      <c r="AZ877" s="104"/>
      <c r="BA877" s="104"/>
      <c r="BB877" s="104"/>
      <c r="BC877" s="104"/>
      <c r="BD877" s="104"/>
      <c r="BE877" s="104"/>
      <c r="BF877" s="104"/>
      <c r="BG877" s="104"/>
      <c r="BH877" s="104"/>
      <c r="BI877" s="104"/>
      <c r="BJ877" s="104"/>
      <c r="BK877" s="104"/>
      <c r="BL877" s="104"/>
      <c r="BM877" s="104"/>
      <c r="BN877" s="104"/>
      <c r="BO877" s="104"/>
      <c r="BP877" s="104"/>
    </row>
    <row r="878" spans="1:68" ht="39" customHeight="1" x14ac:dyDescent="0.25">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84"/>
      <c r="AM878" s="184"/>
      <c r="AN878" s="104"/>
      <c r="AO878" s="104"/>
      <c r="AP878" s="104"/>
      <c r="AQ878" s="104"/>
      <c r="AR878" s="104"/>
      <c r="AS878" s="104"/>
      <c r="AT878" s="104"/>
      <c r="AU878" s="104"/>
      <c r="AV878" s="104"/>
      <c r="AW878" s="104"/>
      <c r="AX878" s="104"/>
      <c r="AY878" s="104"/>
      <c r="AZ878" s="104"/>
      <c r="BA878" s="104"/>
      <c r="BB878" s="104"/>
      <c r="BC878" s="104"/>
      <c r="BD878" s="104"/>
      <c r="BE878" s="104"/>
      <c r="BF878" s="104"/>
      <c r="BG878" s="104"/>
      <c r="BH878" s="104"/>
      <c r="BI878" s="104"/>
      <c r="BJ878" s="104"/>
      <c r="BK878" s="104"/>
      <c r="BL878" s="104"/>
      <c r="BM878" s="104"/>
      <c r="BN878" s="104"/>
      <c r="BO878" s="104"/>
      <c r="BP878" s="104"/>
    </row>
    <row r="879" spans="1:68" ht="39" customHeight="1" x14ac:dyDescent="0.25">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c r="AE879" s="104"/>
      <c r="AF879" s="104"/>
      <c r="AG879" s="104"/>
      <c r="AH879" s="104"/>
      <c r="AI879" s="104"/>
      <c r="AJ879" s="104"/>
      <c r="AK879" s="104"/>
      <c r="AL879" s="184"/>
      <c r="AM879" s="184"/>
      <c r="AN879" s="104"/>
      <c r="AO879" s="104"/>
      <c r="AP879" s="104"/>
      <c r="AQ879" s="104"/>
      <c r="AR879" s="104"/>
      <c r="AS879" s="104"/>
      <c r="AT879" s="104"/>
      <c r="AU879" s="104"/>
      <c r="AV879" s="104"/>
      <c r="AW879" s="104"/>
      <c r="AX879" s="104"/>
      <c r="AY879" s="104"/>
      <c r="AZ879" s="104"/>
      <c r="BA879" s="104"/>
      <c r="BB879" s="104"/>
      <c r="BC879" s="104"/>
      <c r="BD879" s="104"/>
      <c r="BE879" s="104"/>
      <c r="BF879" s="104"/>
      <c r="BG879" s="104"/>
      <c r="BH879" s="104"/>
      <c r="BI879" s="104"/>
      <c r="BJ879" s="104"/>
      <c r="BK879" s="104"/>
      <c r="BL879" s="104"/>
      <c r="BM879" s="104"/>
      <c r="BN879" s="104"/>
      <c r="BO879" s="104"/>
      <c r="BP879" s="104"/>
    </row>
    <row r="880" spans="1:68" ht="39" customHeight="1" x14ac:dyDescent="0.25">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c r="AG880" s="104"/>
      <c r="AH880" s="104"/>
      <c r="AI880" s="104"/>
      <c r="AJ880" s="104"/>
      <c r="AK880" s="104"/>
      <c r="AL880" s="184"/>
      <c r="AM880" s="184"/>
      <c r="AN880" s="104"/>
      <c r="AO880" s="104"/>
      <c r="AP880" s="104"/>
      <c r="AQ880" s="104"/>
      <c r="AR880" s="104"/>
      <c r="AS880" s="104"/>
      <c r="AT880" s="104"/>
      <c r="AU880" s="104"/>
      <c r="AV880" s="104"/>
      <c r="AW880" s="104"/>
      <c r="AX880" s="104"/>
      <c r="AY880" s="104"/>
      <c r="AZ880" s="104"/>
      <c r="BA880" s="104"/>
      <c r="BB880" s="104"/>
      <c r="BC880" s="104"/>
      <c r="BD880" s="104"/>
      <c r="BE880" s="104"/>
      <c r="BF880" s="104"/>
      <c r="BG880" s="104"/>
      <c r="BH880" s="104"/>
      <c r="BI880" s="104"/>
      <c r="BJ880" s="104"/>
      <c r="BK880" s="104"/>
      <c r="BL880" s="104"/>
      <c r="BM880" s="104"/>
      <c r="BN880" s="104"/>
      <c r="BO880" s="104"/>
      <c r="BP880" s="104"/>
    </row>
    <row r="881" spans="1:68" ht="39" customHeight="1" x14ac:dyDescent="0.25">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c r="AB881" s="104"/>
      <c r="AC881" s="104"/>
      <c r="AD881" s="104"/>
      <c r="AE881" s="104"/>
      <c r="AF881" s="104"/>
      <c r="AG881" s="104"/>
      <c r="AH881" s="104"/>
      <c r="AI881" s="104"/>
      <c r="AJ881" s="104"/>
      <c r="AK881" s="104"/>
      <c r="AL881" s="184"/>
      <c r="AM881" s="184"/>
      <c r="AN881" s="104"/>
      <c r="AO881" s="104"/>
      <c r="AP881" s="104"/>
      <c r="AQ881" s="104"/>
      <c r="AR881" s="104"/>
      <c r="AS881" s="104"/>
      <c r="AT881" s="104"/>
      <c r="AU881" s="104"/>
      <c r="AV881" s="104"/>
      <c r="AW881" s="104"/>
      <c r="AX881" s="104"/>
      <c r="AY881" s="104"/>
      <c r="AZ881" s="104"/>
      <c r="BA881" s="104"/>
      <c r="BB881" s="104"/>
      <c r="BC881" s="104"/>
      <c r="BD881" s="104"/>
      <c r="BE881" s="104"/>
      <c r="BF881" s="104"/>
      <c r="BG881" s="104"/>
      <c r="BH881" s="104"/>
      <c r="BI881" s="104"/>
      <c r="BJ881" s="104"/>
      <c r="BK881" s="104"/>
      <c r="BL881" s="104"/>
      <c r="BM881" s="104"/>
      <c r="BN881" s="104"/>
      <c r="BO881" s="104"/>
      <c r="BP881" s="104"/>
    </row>
    <row r="882" spans="1:68" ht="39" customHeight="1" x14ac:dyDescent="0.25">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c r="AB882" s="104"/>
      <c r="AC882" s="104"/>
      <c r="AD882" s="104"/>
      <c r="AE882" s="104"/>
      <c r="AF882" s="104"/>
      <c r="AG882" s="104"/>
      <c r="AH882" s="104"/>
      <c r="AI882" s="104"/>
      <c r="AJ882" s="104"/>
      <c r="AK882" s="104"/>
      <c r="AL882" s="184"/>
      <c r="AM882" s="184"/>
      <c r="AN882" s="104"/>
      <c r="AO882" s="104"/>
      <c r="AP882" s="104"/>
      <c r="AQ882" s="104"/>
      <c r="AR882" s="104"/>
      <c r="AS882" s="104"/>
      <c r="AT882" s="104"/>
      <c r="AU882" s="104"/>
      <c r="AV882" s="104"/>
      <c r="AW882" s="104"/>
      <c r="AX882" s="104"/>
      <c r="AY882" s="104"/>
      <c r="AZ882" s="104"/>
      <c r="BA882" s="104"/>
      <c r="BB882" s="104"/>
      <c r="BC882" s="104"/>
      <c r="BD882" s="104"/>
      <c r="BE882" s="104"/>
      <c r="BF882" s="104"/>
      <c r="BG882" s="104"/>
      <c r="BH882" s="104"/>
      <c r="BI882" s="104"/>
      <c r="BJ882" s="104"/>
      <c r="BK882" s="104"/>
      <c r="BL882" s="104"/>
      <c r="BM882" s="104"/>
      <c r="BN882" s="104"/>
      <c r="BO882" s="104"/>
      <c r="BP882" s="104"/>
    </row>
    <row r="883" spans="1:68" ht="39" customHeight="1" x14ac:dyDescent="0.25">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c r="AC883" s="104"/>
      <c r="AD883" s="104"/>
      <c r="AE883" s="104"/>
      <c r="AF883" s="104"/>
      <c r="AG883" s="104"/>
      <c r="AH883" s="104"/>
      <c r="AI883" s="104"/>
      <c r="AJ883" s="104"/>
      <c r="AK883" s="104"/>
      <c r="AL883" s="184"/>
      <c r="AM883" s="184"/>
      <c r="AN883" s="104"/>
      <c r="AO883" s="104"/>
      <c r="AP883" s="104"/>
      <c r="AQ883" s="104"/>
      <c r="AR883" s="104"/>
      <c r="AS883" s="104"/>
      <c r="AT883" s="104"/>
      <c r="AU883" s="104"/>
      <c r="AV883" s="104"/>
      <c r="AW883" s="104"/>
      <c r="AX883" s="104"/>
      <c r="AY883" s="104"/>
      <c r="AZ883" s="104"/>
      <c r="BA883" s="104"/>
      <c r="BB883" s="104"/>
      <c r="BC883" s="104"/>
      <c r="BD883" s="104"/>
      <c r="BE883" s="104"/>
      <c r="BF883" s="104"/>
      <c r="BG883" s="104"/>
      <c r="BH883" s="104"/>
      <c r="BI883" s="104"/>
      <c r="BJ883" s="104"/>
      <c r="BK883" s="104"/>
      <c r="BL883" s="104"/>
      <c r="BM883" s="104"/>
      <c r="BN883" s="104"/>
      <c r="BO883" s="104"/>
      <c r="BP883" s="104"/>
    </row>
    <row r="884" spans="1:68" ht="39" customHeight="1" x14ac:dyDescent="0.25">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c r="AC884" s="104"/>
      <c r="AD884" s="104"/>
      <c r="AE884" s="104"/>
      <c r="AF884" s="104"/>
      <c r="AG884" s="104"/>
      <c r="AH884" s="104"/>
      <c r="AI884" s="104"/>
      <c r="AJ884" s="104"/>
      <c r="AK884" s="104"/>
      <c r="AL884" s="184"/>
      <c r="AM884" s="184"/>
      <c r="AN884" s="104"/>
      <c r="AO884" s="104"/>
      <c r="AP884" s="104"/>
      <c r="AQ884" s="104"/>
      <c r="AR884" s="104"/>
      <c r="AS884" s="104"/>
      <c r="AT884" s="104"/>
      <c r="AU884" s="104"/>
      <c r="AV884" s="104"/>
      <c r="AW884" s="104"/>
      <c r="AX884" s="104"/>
      <c r="AY884" s="104"/>
      <c r="AZ884" s="104"/>
      <c r="BA884" s="104"/>
      <c r="BB884" s="104"/>
      <c r="BC884" s="104"/>
      <c r="BD884" s="104"/>
      <c r="BE884" s="104"/>
      <c r="BF884" s="104"/>
      <c r="BG884" s="104"/>
      <c r="BH884" s="104"/>
      <c r="BI884" s="104"/>
      <c r="BJ884" s="104"/>
      <c r="BK884" s="104"/>
      <c r="BL884" s="104"/>
      <c r="BM884" s="104"/>
      <c r="BN884" s="104"/>
      <c r="BO884" s="104"/>
      <c r="BP884" s="104"/>
    </row>
    <row r="885" spans="1:68" ht="39" customHeight="1" x14ac:dyDescent="0.25">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c r="AB885" s="104"/>
      <c r="AC885" s="104"/>
      <c r="AD885" s="104"/>
      <c r="AE885" s="104"/>
      <c r="AF885" s="104"/>
      <c r="AG885" s="104"/>
      <c r="AH885" s="104"/>
      <c r="AI885" s="104"/>
      <c r="AJ885" s="104"/>
      <c r="AK885" s="104"/>
      <c r="AL885" s="184"/>
      <c r="AM885" s="184"/>
      <c r="AN885" s="104"/>
      <c r="AO885" s="104"/>
      <c r="AP885" s="104"/>
      <c r="AQ885" s="104"/>
      <c r="AR885" s="104"/>
      <c r="AS885" s="104"/>
      <c r="AT885" s="104"/>
      <c r="AU885" s="104"/>
      <c r="AV885" s="104"/>
      <c r="AW885" s="104"/>
      <c r="AX885" s="104"/>
      <c r="AY885" s="104"/>
      <c r="AZ885" s="104"/>
      <c r="BA885" s="104"/>
      <c r="BB885" s="104"/>
      <c r="BC885" s="104"/>
      <c r="BD885" s="104"/>
      <c r="BE885" s="104"/>
      <c r="BF885" s="104"/>
      <c r="BG885" s="104"/>
      <c r="BH885" s="104"/>
      <c r="BI885" s="104"/>
      <c r="BJ885" s="104"/>
      <c r="BK885" s="104"/>
      <c r="BL885" s="104"/>
      <c r="BM885" s="104"/>
      <c r="BN885" s="104"/>
      <c r="BO885" s="104"/>
      <c r="BP885" s="104"/>
    </row>
    <row r="886" spans="1:68" ht="39" customHeight="1" x14ac:dyDescent="0.25">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c r="AB886" s="104"/>
      <c r="AC886" s="104"/>
      <c r="AD886" s="104"/>
      <c r="AE886" s="104"/>
      <c r="AF886" s="104"/>
      <c r="AG886" s="104"/>
      <c r="AH886" s="104"/>
      <c r="AI886" s="104"/>
      <c r="AJ886" s="104"/>
      <c r="AK886" s="104"/>
      <c r="AL886" s="184"/>
      <c r="AM886" s="184"/>
      <c r="AN886" s="104"/>
      <c r="AO886" s="104"/>
      <c r="AP886" s="104"/>
      <c r="AQ886" s="104"/>
      <c r="AR886" s="104"/>
      <c r="AS886" s="104"/>
      <c r="AT886" s="104"/>
      <c r="AU886" s="104"/>
      <c r="AV886" s="104"/>
      <c r="AW886" s="104"/>
      <c r="AX886" s="104"/>
      <c r="AY886" s="104"/>
      <c r="AZ886" s="104"/>
      <c r="BA886" s="104"/>
      <c r="BB886" s="104"/>
      <c r="BC886" s="104"/>
      <c r="BD886" s="104"/>
      <c r="BE886" s="104"/>
      <c r="BF886" s="104"/>
      <c r="BG886" s="104"/>
      <c r="BH886" s="104"/>
      <c r="BI886" s="104"/>
      <c r="BJ886" s="104"/>
      <c r="BK886" s="104"/>
      <c r="BL886" s="104"/>
      <c r="BM886" s="104"/>
      <c r="BN886" s="104"/>
      <c r="BO886" s="104"/>
      <c r="BP886" s="104"/>
    </row>
    <row r="887" spans="1:68" ht="39" customHeight="1" x14ac:dyDescent="0.25">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c r="AB887" s="104"/>
      <c r="AC887" s="104"/>
      <c r="AD887" s="104"/>
      <c r="AE887" s="104"/>
      <c r="AF887" s="104"/>
      <c r="AG887" s="104"/>
      <c r="AH887" s="104"/>
      <c r="AI887" s="104"/>
      <c r="AJ887" s="104"/>
      <c r="AK887" s="104"/>
      <c r="AL887" s="184"/>
      <c r="AM887" s="184"/>
      <c r="AN887" s="104"/>
      <c r="AO887" s="104"/>
      <c r="AP887" s="104"/>
      <c r="AQ887" s="104"/>
      <c r="AR887" s="104"/>
      <c r="AS887" s="104"/>
      <c r="AT887" s="104"/>
      <c r="AU887" s="104"/>
      <c r="AV887" s="104"/>
      <c r="AW887" s="104"/>
      <c r="AX887" s="104"/>
      <c r="AY887" s="104"/>
      <c r="AZ887" s="104"/>
      <c r="BA887" s="104"/>
      <c r="BB887" s="104"/>
      <c r="BC887" s="104"/>
      <c r="BD887" s="104"/>
      <c r="BE887" s="104"/>
      <c r="BF887" s="104"/>
      <c r="BG887" s="104"/>
      <c r="BH887" s="104"/>
      <c r="BI887" s="104"/>
      <c r="BJ887" s="104"/>
      <c r="BK887" s="104"/>
      <c r="BL887" s="104"/>
      <c r="BM887" s="104"/>
      <c r="BN887" s="104"/>
      <c r="BO887" s="104"/>
      <c r="BP887" s="104"/>
    </row>
    <row r="888" spans="1:68" ht="39" customHeight="1" x14ac:dyDescent="0.25">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c r="AB888" s="104"/>
      <c r="AC888" s="104"/>
      <c r="AD888" s="104"/>
      <c r="AE888" s="104"/>
      <c r="AF888" s="104"/>
      <c r="AG888" s="104"/>
      <c r="AH888" s="104"/>
      <c r="AI888" s="104"/>
      <c r="AJ888" s="104"/>
      <c r="AK888" s="104"/>
      <c r="AL888" s="184"/>
      <c r="AM888" s="184"/>
      <c r="AN888" s="104"/>
      <c r="AO888" s="104"/>
      <c r="AP888" s="104"/>
      <c r="AQ888" s="104"/>
      <c r="AR888" s="104"/>
      <c r="AS888" s="104"/>
      <c r="AT888" s="104"/>
      <c r="AU888" s="104"/>
      <c r="AV888" s="104"/>
      <c r="AW888" s="104"/>
      <c r="AX888" s="104"/>
      <c r="AY888" s="104"/>
      <c r="AZ888" s="104"/>
      <c r="BA888" s="104"/>
      <c r="BB888" s="104"/>
      <c r="BC888" s="104"/>
      <c r="BD888" s="104"/>
      <c r="BE888" s="104"/>
      <c r="BF888" s="104"/>
      <c r="BG888" s="104"/>
      <c r="BH888" s="104"/>
      <c r="BI888" s="104"/>
      <c r="BJ888" s="104"/>
      <c r="BK888" s="104"/>
      <c r="BL888" s="104"/>
      <c r="BM888" s="104"/>
      <c r="BN888" s="104"/>
      <c r="BO888" s="104"/>
      <c r="BP888" s="104"/>
    </row>
    <row r="889" spans="1:68" ht="39" customHeight="1" x14ac:dyDescent="0.25">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c r="AB889" s="104"/>
      <c r="AC889" s="104"/>
      <c r="AD889" s="104"/>
      <c r="AE889" s="104"/>
      <c r="AF889" s="104"/>
      <c r="AG889" s="104"/>
      <c r="AH889" s="104"/>
      <c r="AI889" s="104"/>
      <c r="AJ889" s="104"/>
      <c r="AK889" s="104"/>
      <c r="AL889" s="184"/>
      <c r="AM889" s="184"/>
      <c r="AN889" s="104"/>
      <c r="AO889" s="104"/>
      <c r="AP889" s="104"/>
      <c r="AQ889" s="104"/>
      <c r="AR889" s="104"/>
      <c r="AS889" s="104"/>
      <c r="AT889" s="104"/>
      <c r="AU889" s="104"/>
      <c r="AV889" s="104"/>
      <c r="AW889" s="104"/>
      <c r="AX889" s="104"/>
      <c r="AY889" s="104"/>
      <c r="AZ889" s="104"/>
      <c r="BA889" s="104"/>
      <c r="BB889" s="104"/>
      <c r="BC889" s="104"/>
      <c r="BD889" s="104"/>
      <c r="BE889" s="104"/>
      <c r="BF889" s="104"/>
      <c r="BG889" s="104"/>
      <c r="BH889" s="104"/>
      <c r="BI889" s="104"/>
      <c r="BJ889" s="104"/>
      <c r="BK889" s="104"/>
      <c r="BL889" s="104"/>
      <c r="BM889" s="104"/>
      <c r="BN889" s="104"/>
      <c r="BO889" s="104"/>
      <c r="BP889" s="104"/>
    </row>
    <row r="890" spans="1:68" ht="39" customHeight="1" x14ac:dyDescent="0.25">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c r="AB890" s="104"/>
      <c r="AC890" s="104"/>
      <c r="AD890" s="104"/>
      <c r="AE890" s="104"/>
      <c r="AF890" s="104"/>
      <c r="AG890" s="104"/>
      <c r="AH890" s="104"/>
      <c r="AI890" s="104"/>
      <c r="AJ890" s="104"/>
      <c r="AK890" s="104"/>
      <c r="AL890" s="184"/>
      <c r="AM890" s="184"/>
      <c r="AN890" s="104"/>
      <c r="AO890" s="104"/>
      <c r="AP890" s="104"/>
      <c r="AQ890" s="104"/>
      <c r="AR890" s="104"/>
      <c r="AS890" s="104"/>
      <c r="AT890" s="104"/>
      <c r="AU890" s="104"/>
      <c r="AV890" s="104"/>
      <c r="AW890" s="104"/>
      <c r="AX890" s="104"/>
      <c r="AY890" s="104"/>
      <c r="AZ890" s="104"/>
      <c r="BA890" s="104"/>
      <c r="BB890" s="104"/>
      <c r="BC890" s="104"/>
      <c r="BD890" s="104"/>
      <c r="BE890" s="104"/>
      <c r="BF890" s="104"/>
      <c r="BG890" s="104"/>
      <c r="BH890" s="104"/>
      <c r="BI890" s="104"/>
      <c r="BJ890" s="104"/>
      <c r="BK890" s="104"/>
      <c r="BL890" s="104"/>
      <c r="BM890" s="104"/>
      <c r="BN890" s="104"/>
      <c r="BO890" s="104"/>
      <c r="BP890" s="104"/>
    </row>
    <row r="891" spans="1:68" ht="39" customHeight="1" x14ac:dyDescent="0.25">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104"/>
      <c r="AC891" s="104"/>
      <c r="AD891" s="104"/>
      <c r="AE891" s="104"/>
      <c r="AF891" s="104"/>
      <c r="AG891" s="104"/>
      <c r="AH891" s="104"/>
      <c r="AI891" s="104"/>
      <c r="AJ891" s="104"/>
      <c r="AK891" s="104"/>
      <c r="AL891" s="184"/>
      <c r="AM891" s="184"/>
      <c r="AN891" s="104"/>
      <c r="AO891" s="104"/>
      <c r="AP891" s="104"/>
      <c r="AQ891" s="104"/>
      <c r="AR891" s="104"/>
      <c r="AS891" s="104"/>
      <c r="AT891" s="104"/>
      <c r="AU891" s="104"/>
      <c r="AV891" s="104"/>
      <c r="AW891" s="104"/>
      <c r="AX891" s="104"/>
      <c r="AY891" s="104"/>
      <c r="AZ891" s="104"/>
      <c r="BA891" s="104"/>
      <c r="BB891" s="104"/>
      <c r="BC891" s="104"/>
      <c r="BD891" s="104"/>
      <c r="BE891" s="104"/>
      <c r="BF891" s="104"/>
      <c r="BG891" s="104"/>
      <c r="BH891" s="104"/>
      <c r="BI891" s="104"/>
      <c r="BJ891" s="104"/>
      <c r="BK891" s="104"/>
      <c r="BL891" s="104"/>
      <c r="BM891" s="104"/>
      <c r="BN891" s="104"/>
      <c r="BO891" s="104"/>
      <c r="BP891" s="104"/>
    </row>
    <row r="892" spans="1:68" ht="39" customHeight="1" x14ac:dyDescent="0.25">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c r="AB892" s="104"/>
      <c r="AC892" s="104"/>
      <c r="AD892" s="104"/>
      <c r="AE892" s="104"/>
      <c r="AF892" s="104"/>
      <c r="AG892" s="104"/>
      <c r="AH892" s="104"/>
      <c r="AI892" s="104"/>
      <c r="AJ892" s="104"/>
      <c r="AK892" s="104"/>
      <c r="AL892" s="184"/>
      <c r="AM892" s="184"/>
      <c r="AN892" s="104"/>
      <c r="AO892" s="104"/>
      <c r="AP892" s="104"/>
      <c r="AQ892" s="104"/>
      <c r="AR892" s="104"/>
      <c r="AS892" s="104"/>
      <c r="AT892" s="104"/>
      <c r="AU892" s="104"/>
      <c r="AV892" s="104"/>
      <c r="AW892" s="104"/>
      <c r="AX892" s="104"/>
      <c r="AY892" s="104"/>
      <c r="AZ892" s="104"/>
      <c r="BA892" s="104"/>
      <c r="BB892" s="104"/>
      <c r="BC892" s="104"/>
      <c r="BD892" s="104"/>
      <c r="BE892" s="104"/>
      <c r="BF892" s="104"/>
      <c r="BG892" s="104"/>
      <c r="BH892" s="104"/>
      <c r="BI892" s="104"/>
      <c r="BJ892" s="104"/>
      <c r="BK892" s="104"/>
      <c r="BL892" s="104"/>
      <c r="BM892" s="104"/>
      <c r="BN892" s="104"/>
      <c r="BO892" s="104"/>
      <c r="BP892" s="104"/>
    </row>
    <row r="893" spans="1:68" ht="39" customHeight="1" x14ac:dyDescent="0.25">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c r="AB893" s="104"/>
      <c r="AC893" s="104"/>
      <c r="AD893" s="104"/>
      <c r="AE893" s="104"/>
      <c r="AF893" s="104"/>
      <c r="AG893" s="104"/>
      <c r="AH893" s="104"/>
      <c r="AI893" s="104"/>
      <c r="AJ893" s="104"/>
      <c r="AK893" s="104"/>
      <c r="AL893" s="184"/>
      <c r="AM893" s="184"/>
      <c r="AN893" s="104"/>
      <c r="AO893" s="104"/>
      <c r="AP893" s="104"/>
      <c r="AQ893" s="104"/>
      <c r="AR893" s="104"/>
      <c r="AS893" s="104"/>
      <c r="AT893" s="104"/>
      <c r="AU893" s="104"/>
      <c r="AV893" s="104"/>
      <c r="AW893" s="104"/>
      <c r="AX893" s="104"/>
      <c r="AY893" s="104"/>
      <c r="AZ893" s="104"/>
      <c r="BA893" s="104"/>
      <c r="BB893" s="104"/>
      <c r="BC893" s="104"/>
      <c r="BD893" s="104"/>
      <c r="BE893" s="104"/>
      <c r="BF893" s="104"/>
      <c r="BG893" s="104"/>
      <c r="BH893" s="104"/>
      <c r="BI893" s="104"/>
      <c r="BJ893" s="104"/>
      <c r="BK893" s="104"/>
      <c r="BL893" s="104"/>
      <c r="BM893" s="104"/>
      <c r="BN893" s="104"/>
      <c r="BO893" s="104"/>
      <c r="BP893" s="104"/>
    </row>
    <row r="894" spans="1:68" ht="39" customHeight="1" x14ac:dyDescent="0.25">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c r="AB894" s="104"/>
      <c r="AC894" s="104"/>
      <c r="AD894" s="104"/>
      <c r="AE894" s="104"/>
      <c r="AF894" s="104"/>
      <c r="AG894" s="104"/>
      <c r="AH894" s="104"/>
      <c r="AI894" s="104"/>
      <c r="AJ894" s="104"/>
      <c r="AK894" s="104"/>
      <c r="AL894" s="184"/>
      <c r="AM894" s="184"/>
      <c r="AN894" s="104"/>
      <c r="AO894" s="104"/>
      <c r="AP894" s="104"/>
      <c r="AQ894" s="104"/>
      <c r="AR894" s="104"/>
      <c r="AS894" s="104"/>
      <c r="AT894" s="104"/>
      <c r="AU894" s="104"/>
      <c r="AV894" s="104"/>
      <c r="AW894" s="104"/>
      <c r="AX894" s="104"/>
      <c r="AY894" s="104"/>
      <c r="AZ894" s="104"/>
      <c r="BA894" s="104"/>
      <c r="BB894" s="104"/>
      <c r="BC894" s="104"/>
      <c r="BD894" s="104"/>
      <c r="BE894" s="104"/>
      <c r="BF894" s="104"/>
      <c r="BG894" s="104"/>
      <c r="BH894" s="104"/>
      <c r="BI894" s="104"/>
      <c r="BJ894" s="104"/>
      <c r="BK894" s="104"/>
      <c r="BL894" s="104"/>
      <c r="BM894" s="104"/>
      <c r="BN894" s="104"/>
      <c r="BO894" s="104"/>
      <c r="BP894" s="104"/>
    </row>
    <row r="895" spans="1:68" ht="39" customHeight="1" x14ac:dyDescent="0.25">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104"/>
      <c r="AC895" s="104"/>
      <c r="AD895" s="104"/>
      <c r="AE895" s="104"/>
      <c r="AF895" s="104"/>
      <c r="AG895" s="104"/>
      <c r="AH895" s="104"/>
      <c r="AI895" s="104"/>
      <c r="AJ895" s="104"/>
      <c r="AK895" s="104"/>
      <c r="AL895" s="184"/>
      <c r="AM895" s="184"/>
      <c r="AN895" s="104"/>
      <c r="AO895" s="104"/>
      <c r="AP895" s="104"/>
      <c r="AQ895" s="104"/>
      <c r="AR895" s="104"/>
      <c r="AS895" s="104"/>
      <c r="AT895" s="104"/>
      <c r="AU895" s="104"/>
      <c r="AV895" s="104"/>
      <c r="AW895" s="104"/>
      <c r="AX895" s="104"/>
      <c r="AY895" s="104"/>
      <c r="AZ895" s="104"/>
      <c r="BA895" s="104"/>
      <c r="BB895" s="104"/>
      <c r="BC895" s="104"/>
      <c r="BD895" s="104"/>
      <c r="BE895" s="104"/>
      <c r="BF895" s="104"/>
      <c r="BG895" s="104"/>
      <c r="BH895" s="104"/>
      <c r="BI895" s="104"/>
      <c r="BJ895" s="104"/>
      <c r="BK895" s="104"/>
      <c r="BL895" s="104"/>
      <c r="BM895" s="104"/>
      <c r="BN895" s="104"/>
      <c r="BO895" s="104"/>
      <c r="BP895" s="104"/>
    </row>
    <row r="896" spans="1:68" ht="39" customHeight="1" x14ac:dyDescent="0.25">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c r="AB896" s="104"/>
      <c r="AC896" s="104"/>
      <c r="AD896" s="104"/>
      <c r="AE896" s="104"/>
      <c r="AF896" s="104"/>
      <c r="AG896" s="104"/>
      <c r="AH896" s="104"/>
      <c r="AI896" s="104"/>
      <c r="AJ896" s="104"/>
      <c r="AK896" s="104"/>
      <c r="AL896" s="184"/>
      <c r="AM896" s="184"/>
      <c r="AN896" s="104"/>
      <c r="AO896" s="104"/>
      <c r="AP896" s="104"/>
      <c r="AQ896" s="104"/>
      <c r="AR896" s="104"/>
      <c r="AS896" s="104"/>
      <c r="AT896" s="104"/>
      <c r="AU896" s="104"/>
      <c r="AV896" s="104"/>
      <c r="AW896" s="104"/>
      <c r="AX896" s="104"/>
      <c r="AY896" s="104"/>
      <c r="AZ896" s="104"/>
      <c r="BA896" s="104"/>
      <c r="BB896" s="104"/>
      <c r="BC896" s="104"/>
      <c r="BD896" s="104"/>
      <c r="BE896" s="104"/>
      <c r="BF896" s="104"/>
      <c r="BG896" s="104"/>
      <c r="BH896" s="104"/>
      <c r="BI896" s="104"/>
      <c r="BJ896" s="104"/>
      <c r="BK896" s="104"/>
      <c r="BL896" s="104"/>
      <c r="BM896" s="104"/>
      <c r="BN896" s="104"/>
      <c r="BO896" s="104"/>
      <c r="BP896" s="104"/>
    </row>
    <row r="897" spans="1:68" ht="39" customHeight="1" x14ac:dyDescent="0.25">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c r="AB897" s="104"/>
      <c r="AC897" s="104"/>
      <c r="AD897" s="104"/>
      <c r="AE897" s="104"/>
      <c r="AF897" s="104"/>
      <c r="AG897" s="104"/>
      <c r="AH897" s="104"/>
      <c r="AI897" s="104"/>
      <c r="AJ897" s="104"/>
      <c r="AK897" s="104"/>
      <c r="AL897" s="184"/>
      <c r="AM897" s="184"/>
      <c r="AN897" s="104"/>
      <c r="AO897" s="104"/>
      <c r="AP897" s="104"/>
      <c r="AQ897" s="104"/>
      <c r="AR897" s="104"/>
      <c r="AS897" s="104"/>
      <c r="AT897" s="104"/>
      <c r="AU897" s="104"/>
      <c r="AV897" s="104"/>
      <c r="AW897" s="104"/>
      <c r="AX897" s="104"/>
      <c r="AY897" s="104"/>
      <c r="AZ897" s="104"/>
      <c r="BA897" s="104"/>
      <c r="BB897" s="104"/>
      <c r="BC897" s="104"/>
      <c r="BD897" s="104"/>
      <c r="BE897" s="104"/>
      <c r="BF897" s="104"/>
      <c r="BG897" s="104"/>
      <c r="BH897" s="104"/>
      <c r="BI897" s="104"/>
      <c r="BJ897" s="104"/>
      <c r="BK897" s="104"/>
      <c r="BL897" s="104"/>
      <c r="BM897" s="104"/>
      <c r="BN897" s="104"/>
      <c r="BO897" s="104"/>
      <c r="BP897" s="104"/>
    </row>
    <row r="898" spans="1:68" ht="39" customHeight="1" x14ac:dyDescent="0.25">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c r="AB898" s="104"/>
      <c r="AC898" s="104"/>
      <c r="AD898" s="104"/>
      <c r="AE898" s="104"/>
      <c r="AF898" s="104"/>
      <c r="AG898" s="104"/>
      <c r="AH898" s="104"/>
      <c r="AI898" s="104"/>
      <c r="AJ898" s="104"/>
      <c r="AK898" s="104"/>
      <c r="AL898" s="184"/>
      <c r="AM898" s="184"/>
      <c r="AN898" s="104"/>
      <c r="AO898" s="104"/>
      <c r="AP898" s="104"/>
      <c r="AQ898" s="104"/>
      <c r="AR898" s="104"/>
      <c r="AS898" s="104"/>
      <c r="AT898" s="104"/>
      <c r="AU898" s="104"/>
      <c r="AV898" s="104"/>
      <c r="AW898" s="104"/>
      <c r="AX898" s="104"/>
      <c r="AY898" s="104"/>
      <c r="AZ898" s="104"/>
      <c r="BA898" s="104"/>
      <c r="BB898" s="104"/>
      <c r="BC898" s="104"/>
      <c r="BD898" s="104"/>
      <c r="BE898" s="104"/>
      <c r="BF898" s="104"/>
      <c r="BG898" s="104"/>
      <c r="BH898" s="104"/>
      <c r="BI898" s="104"/>
      <c r="BJ898" s="104"/>
      <c r="BK898" s="104"/>
      <c r="BL898" s="104"/>
      <c r="BM898" s="104"/>
      <c r="BN898" s="104"/>
      <c r="BO898" s="104"/>
      <c r="BP898" s="104"/>
    </row>
    <row r="899" spans="1:68" ht="39" customHeight="1" x14ac:dyDescent="0.25">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104"/>
      <c r="AC899" s="104"/>
      <c r="AD899" s="104"/>
      <c r="AE899" s="104"/>
      <c r="AF899" s="104"/>
      <c r="AG899" s="104"/>
      <c r="AH899" s="104"/>
      <c r="AI899" s="104"/>
      <c r="AJ899" s="104"/>
      <c r="AK899" s="104"/>
      <c r="AL899" s="184"/>
      <c r="AM899" s="184"/>
      <c r="AN899" s="104"/>
      <c r="AO899" s="104"/>
      <c r="AP899" s="104"/>
      <c r="AQ899" s="104"/>
      <c r="AR899" s="104"/>
      <c r="AS899" s="104"/>
      <c r="AT899" s="104"/>
      <c r="AU899" s="104"/>
      <c r="AV899" s="104"/>
      <c r="AW899" s="104"/>
      <c r="AX899" s="104"/>
      <c r="AY899" s="104"/>
      <c r="AZ899" s="104"/>
      <c r="BA899" s="104"/>
      <c r="BB899" s="104"/>
      <c r="BC899" s="104"/>
      <c r="BD899" s="104"/>
      <c r="BE899" s="104"/>
      <c r="BF899" s="104"/>
      <c r="BG899" s="104"/>
      <c r="BH899" s="104"/>
      <c r="BI899" s="104"/>
      <c r="BJ899" s="104"/>
      <c r="BK899" s="104"/>
      <c r="BL899" s="104"/>
      <c r="BM899" s="104"/>
      <c r="BN899" s="104"/>
      <c r="BO899" s="104"/>
      <c r="BP899" s="104"/>
    </row>
    <row r="900" spans="1:68" ht="39" customHeight="1" x14ac:dyDescent="0.25">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c r="AC900" s="104"/>
      <c r="AD900" s="104"/>
      <c r="AE900" s="104"/>
      <c r="AF900" s="104"/>
      <c r="AG900" s="104"/>
      <c r="AH900" s="104"/>
      <c r="AI900" s="104"/>
      <c r="AJ900" s="104"/>
      <c r="AK900" s="104"/>
      <c r="AL900" s="184"/>
      <c r="AM900" s="184"/>
      <c r="AN900" s="104"/>
      <c r="AO900" s="104"/>
      <c r="AP900" s="104"/>
      <c r="AQ900" s="104"/>
      <c r="AR900" s="104"/>
      <c r="AS900" s="104"/>
      <c r="AT900" s="104"/>
      <c r="AU900" s="104"/>
      <c r="AV900" s="104"/>
      <c r="AW900" s="104"/>
      <c r="AX900" s="104"/>
      <c r="AY900" s="104"/>
      <c r="AZ900" s="104"/>
      <c r="BA900" s="104"/>
      <c r="BB900" s="104"/>
      <c r="BC900" s="104"/>
      <c r="BD900" s="104"/>
      <c r="BE900" s="104"/>
      <c r="BF900" s="104"/>
      <c r="BG900" s="104"/>
      <c r="BH900" s="104"/>
      <c r="BI900" s="104"/>
      <c r="BJ900" s="104"/>
      <c r="BK900" s="104"/>
      <c r="BL900" s="104"/>
      <c r="BM900" s="104"/>
      <c r="BN900" s="104"/>
      <c r="BO900" s="104"/>
      <c r="BP900" s="104"/>
    </row>
    <row r="901" spans="1:68" ht="39" customHeight="1" x14ac:dyDescent="0.25">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c r="AB901" s="104"/>
      <c r="AC901" s="104"/>
      <c r="AD901" s="104"/>
      <c r="AE901" s="104"/>
      <c r="AF901" s="104"/>
      <c r="AG901" s="104"/>
      <c r="AH901" s="104"/>
      <c r="AI901" s="104"/>
      <c r="AJ901" s="104"/>
      <c r="AK901" s="104"/>
      <c r="AL901" s="184"/>
      <c r="AM901" s="184"/>
      <c r="AN901" s="104"/>
      <c r="AO901" s="104"/>
      <c r="AP901" s="104"/>
      <c r="AQ901" s="104"/>
      <c r="AR901" s="104"/>
      <c r="AS901" s="104"/>
      <c r="AT901" s="104"/>
      <c r="AU901" s="104"/>
      <c r="AV901" s="104"/>
      <c r="AW901" s="104"/>
      <c r="AX901" s="104"/>
      <c r="AY901" s="104"/>
      <c r="AZ901" s="104"/>
      <c r="BA901" s="104"/>
      <c r="BB901" s="104"/>
      <c r="BC901" s="104"/>
      <c r="BD901" s="104"/>
      <c r="BE901" s="104"/>
      <c r="BF901" s="104"/>
      <c r="BG901" s="104"/>
      <c r="BH901" s="104"/>
      <c r="BI901" s="104"/>
      <c r="BJ901" s="104"/>
      <c r="BK901" s="104"/>
      <c r="BL901" s="104"/>
      <c r="BM901" s="104"/>
      <c r="BN901" s="104"/>
      <c r="BO901" s="104"/>
      <c r="BP901" s="104"/>
    </row>
    <row r="902" spans="1:68" ht="39" customHeight="1" x14ac:dyDescent="0.25">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c r="AB902" s="104"/>
      <c r="AC902" s="104"/>
      <c r="AD902" s="104"/>
      <c r="AE902" s="104"/>
      <c r="AF902" s="104"/>
      <c r="AG902" s="104"/>
      <c r="AH902" s="104"/>
      <c r="AI902" s="104"/>
      <c r="AJ902" s="104"/>
      <c r="AK902" s="104"/>
      <c r="AL902" s="184"/>
      <c r="AM902" s="184"/>
      <c r="AN902" s="104"/>
      <c r="AO902" s="104"/>
      <c r="AP902" s="104"/>
      <c r="AQ902" s="104"/>
      <c r="AR902" s="104"/>
      <c r="AS902" s="104"/>
      <c r="AT902" s="104"/>
      <c r="AU902" s="104"/>
      <c r="AV902" s="104"/>
      <c r="AW902" s="104"/>
      <c r="AX902" s="104"/>
      <c r="AY902" s="104"/>
      <c r="AZ902" s="104"/>
      <c r="BA902" s="104"/>
      <c r="BB902" s="104"/>
      <c r="BC902" s="104"/>
      <c r="BD902" s="104"/>
      <c r="BE902" s="104"/>
      <c r="BF902" s="104"/>
      <c r="BG902" s="104"/>
      <c r="BH902" s="104"/>
      <c r="BI902" s="104"/>
      <c r="BJ902" s="104"/>
      <c r="BK902" s="104"/>
      <c r="BL902" s="104"/>
      <c r="BM902" s="104"/>
      <c r="BN902" s="104"/>
      <c r="BO902" s="104"/>
      <c r="BP902" s="104"/>
    </row>
    <row r="903" spans="1:68" ht="39" customHeight="1" x14ac:dyDescent="0.25">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104"/>
      <c r="AC903" s="104"/>
      <c r="AD903" s="104"/>
      <c r="AE903" s="104"/>
      <c r="AF903" s="104"/>
      <c r="AG903" s="104"/>
      <c r="AH903" s="104"/>
      <c r="AI903" s="104"/>
      <c r="AJ903" s="104"/>
      <c r="AK903" s="104"/>
      <c r="AL903" s="184"/>
      <c r="AM903" s="184"/>
      <c r="AN903" s="104"/>
      <c r="AO903" s="104"/>
      <c r="AP903" s="104"/>
      <c r="AQ903" s="104"/>
      <c r="AR903" s="104"/>
      <c r="AS903" s="104"/>
      <c r="AT903" s="104"/>
      <c r="AU903" s="104"/>
      <c r="AV903" s="104"/>
      <c r="AW903" s="104"/>
      <c r="AX903" s="104"/>
      <c r="AY903" s="104"/>
      <c r="AZ903" s="104"/>
      <c r="BA903" s="104"/>
      <c r="BB903" s="104"/>
      <c r="BC903" s="104"/>
      <c r="BD903" s="104"/>
      <c r="BE903" s="104"/>
      <c r="BF903" s="104"/>
      <c r="BG903" s="104"/>
      <c r="BH903" s="104"/>
      <c r="BI903" s="104"/>
      <c r="BJ903" s="104"/>
      <c r="BK903" s="104"/>
      <c r="BL903" s="104"/>
      <c r="BM903" s="104"/>
      <c r="BN903" s="104"/>
      <c r="BO903" s="104"/>
      <c r="BP903" s="104"/>
    </row>
    <row r="904" spans="1:68" ht="39" customHeight="1" x14ac:dyDescent="0.25">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c r="AB904" s="104"/>
      <c r="AC904" s="104"/>
      <c r="AD904" s="104"/>
      <c r="AE904" s="104"/>
      <c r="AF904" s="104"/>
      <c r="AG904" s="104"/>
      <c r="AH904" s="104"/>
      <c r="AI904" s="104"/>
      <c r="AJ904" s="104"/>
      <c r="AK904" s="104"/>
      <c r="AL904" s="184"/>
      <c r="AM904" s="184"/>
      <c r="AN904" s="104"/>
      <c r="AO904" s="104"/>
      <c r="AP904" s="104"/>
      <c r="AQ904" s="104"/>
      <c r="AR904" s="104"/>
      <c r="AS904" s="104"/>
      <c r="AT904" s="104"/>
      <c r="AU904" s="104"/>
      <c r="AV904" s="104"/>
      <c r="AW904" s="104"/>
      <c r="AX904" s="104"/>
      <c r="AY904" s="104"/>
      <c r="AZ904" s="104"/>
      <c r="BA904" s="104"/>
      <c r="BB904" s="104"/>
      <c r="BC904" s="104"/>
      <c r="BD904" s="104"/>
      <c r="BE904" s="104"/>
      <c r="BF904" s="104"/>
      <c r="BG904" s="104"/>
      <c r="BH904" s="104"/>
      <c r="BI904" s="104"/>
      <c r="BJ904" s="104"/>
      <c r="BK904" s="104"/>
      <c r="BL904" s="104"/>
      <c r="BM904" s="104"/>
      <c r="BN904" s="104"/>
      <c r="BO904" s="104"/>
      <c r="BP904" s="104"/>
    </row>
    <row r="905" spans="1:68" ht="39" customHeight="1" x14ac:dyDescent="0.25">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c r="AB905" s="104"/>
      <c r="AC905" s="104"/>
      <c r="AD905" s="104"/>
      <c r="AE905" s="104"/>
      <c r="AF905" s="104"/>
      <c r="AG905" s="104"/>
      <c r="AH905" s="104"/>
      <c r="AI905" s="104"/>
      <c r="AJ905" s="104"/>
      <c r="AK905" s="104"/>
      <c r="AL905" s="184"/>
      <c r="AM905" s="184"/>
      <c r="AN905" s="104"/>
      <c r="AO905" s="104"/>
      <c r="AP905" s="104"/>
      <c r="AQ905" s="104"/>
      <c r="AR905" s="104"/>
      <c r="AS905" s="104"/>
      <c r="AT905" s="104"/>
      <c r="AU905" s="104"/>
      <c r="AV905" s="104"/>
      <c r="AW905" s="104"/>
      <c r="AX905" s="104"/>
      <c r="AY905" s="104"/>
      <c r="AZ905" s="104"/>
      <c r="BA905" s="104"/>
      <c r="BB905" s="104"/>
      <c r="BC905" s="104"/>
      <c r="BD905" s="104"/>
      <c r="BE905" s="104"/>
      <c r="BF905" s="104"/>
      <c r="BG905" s="104"/>
      <c r="BH905" s="104"/>
      <c r="BI905" s="104"/>
      <c r="BJ905" s="104"/>
      <c r="BK905" s="104"/>
      <c r="BL905" s="104"/>
      <c r="BM905" s="104"/>
      <c r="BN905" s="104"/>
      <c r="BO905" s="104"/>
      <c r="BP905" s="104"/>
    </row>
    <row r="906" spans="1:68" ht="39" customHeight="1" x14ac:dyDescent="0.25">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c r="AB906" s="104"/>
      <c r="AC906" s="104"/>
      <c r="AD906" s="104"/>
      <c r="AE906" s="104"/>
      <c r="AF906" s="104"/>
      <c r="AG906" s="104"/>
      <c r="AH906" s="104"/>
      <c r="AI906" s="104"/>
      <c r="AJ906" s="104"/>
      <c r="AK906" s="104"/>
      <c r="AL906" s="184"/>
      <c r="AM906" s="184"/>
      <c r="AN906" s="104"/>
      <c r="AO906" s="104"/>
      <c r="AP906" s="104"/>
      <c r="AQ906" s="104"/>
      <c r="AR906" s="104"/>
      <c r="AS906" s="104"/>
      <c r="AT906" s="104"/>
      <c r="AU906" s="104"/>
      <c r="AV906" s="104"/>
      <c r="AW906" s="104"/>
      <c r="AX906" s="104"/>
      <c r="AY906" s="104"/>
      <c r="AZ906" s="104"/>
      <c r="BA906" s="104"/>
      <c r="BB906" s="104"/>
      <c r="BC906" s="104"/>
      <c r="BD906" s="104"/>
      <c r="BE906" s="104"/>
      <c r="BF906" s="104"/>
      <c r="BG906" s="104"/>
      <c r="BH906" s="104"/>
      <c r="BI906" s="104"/>
      <c r="BJ906" s="104"/>
      <c r="BK906" s="104"/>
      <c r="BL906" s="104"/>
      <c r="BM906" s="104"/>
      <c r="BN906" s="104"/>
      <c r="BO906" s="104"/>
      <c r="BP906" s="104"/>
    </row>
    <row r="907" spans="1:68" ht="39" customHeight="1" x14ac:dyDescent="0.25">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104"/>
      <c r="AC907" s="104"/>
      <c r="AD907" s="104"/>
      <c r="AE907" s="104"/>
      <c r="AF907" s="104"/>
      <c r="AG907" s="104"/>
      <c r="AH907" s="104"/>
      <c r="AI907" s="104"/>
      <c r="AJ907" s="104"/>
      <c r="AK907" s="104"/>
      <c r="AL907" s="184"/>
      <c r="AM907" s="184"/>
      <c r="AN907" s="104"/>
      <c r="AO907" s="104"/>
      <c r="AP907" s="104"/>
      <c r="AQ907" s="104"/>
      <c r="AR907" s="104"/>
      <c r="AS907" s="104"/>
      <c r="AT907" s="104"/>
      <c r="AU907" s="104"/>
      <c r="AV907" s="104"/>
      <c r="AW907" s="104"/>
      <c r="AX907" s="104"/>
      <c r="AY907" s="104"/>
      <c r="AZ907" s="104"/>
      <c r="BA907" s="104"/>
      <c r="BB907" s="104"/>
      <c r="BC907" s="104"/>
      <c r="BD907" s="104"/>
      <c r="BE907" s="104"/>
      <c r="BF907" s="104"/>
      <c r="BG907" s="104"/>
      <c r="BH907" s="104"/>
      <c r="BI907" s="104"/>
      <c r="BJ907" s="104"/>
      <c r="BK907" s="104"/>
      <c r="BL907" s="104"/>
      <c r="BM907" s="104"/>
      <c r="BN907" s="104"/>
      <c r="BO907" s="104"/>
      <c r="BP907" s="104"/>
    </row>
    <row r="908" spans="1:68" ht="39" customHeight="1" x14ac:dyDescent="0.25">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c r="AB908" s="104"/>
      <c r="AC908" s="104"/>
      <c r="AD908" s="104"/>
      <c r="AE908" s="104"/>
      <c r="AF908" s="104"/>
      <c r="AG908" s="104"/>
      <c r="AH908" s="104"/>
      <c r="AI908" s="104"/>
      <c r="AJ908" s="104"/>
      <c r="AK908" s="104"/>
      <c r="AL908" s="184"/>
      <c r="AM908" s="184"/>
      <c r="AN908" s="104"/>
      <c r="AO908" s="104"/>
      <c r="AP908" s="104"/>
      <c r="AQ908" s="104"/>
      <c r="AR908" s="104"/>
      <c r="AS908" s="104"/>
      <c r="AT908" s="104"/>
      <c r="AU908" s="104"/>
      <c r="AV908" s="104"/>
      <c r="AW908" s="104"/>
      <c r="AX908" s="104"/>
      <c r="AY908" s="104"/>
      <c r="AZ908" s="104"/>
      <c r="BA908" s="104"/>
      <c r="BB908" s="104"/>
      <c r="BC908" s="104"/>
      <c r="BD908" s="104"/>
      <c r="BE908" s="104"/>
      <c r="BF908" s="104"/>
      <c r="BG908" s="104"/>
      <c r="BH908" s="104"/>
      <c r="BI908" s="104"/>
      <c r="BJ908" s="104"/>
      <c r="BK908" s="104"/>
      <c r="BL908" s="104"/>
      <c r="BM908" s="104"/>
      <c r="BN908" s="104"/>
      <c r="BO908" s="104"/>
      <c r="BP908" s="104"/>
    </row>
    <row r="909" spans="1:68" ht="39" customHeight="1" x14ac:dyDescent="0.25">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c r="AB909" s="104"/>
      <c r="AC909" s="104"/>
      <c r="AD909" s="104"/>
      <c r="AE909" s="104"/>
      <c r="AF909" s="104"/>
      <c r="AG909" s="104"/>
      <c r="AH909" s="104"/>
      <c r="AI909" s="104"/>
      <c r="AJ909" s="104"/>
      <c r="AK909" s="104"/>
      <c r="AL909" s="184"/>
      <c r="AM909" s="184"/>
      <c r="AN909" s="104"/>
      <c r="AO909" s="104"/>
      <c r="AP909" s="104"/>
      <c r="AQ909" s="104"/>
      <c r="AR909" s="104"/>
      <c r="AS909" s="104"/>
      <c r="AT909" s="104"/>
      <c r="AU909" s="104"/>
      <c r="AV909" s="104"/>
      <c r="AW909" s="104"/>
      <c r="AX909" s="104"/>
      <c r="AY909" s="104"/>
      <c r="AZ909" s="104"/>
      <c r="BA909" s="104"/>
      <c r="BB909" s="104"/>
      <c r="BC909" s="104"/>
      <c r="BD909" s="104"/>
      <c r="BE909" s="104"/>
      <c r="BF909" s="104"/>
      <c r="BG909" s="104"/>
      <c r="BH909" s="104"/>
      <c r="BI909" s="104"/>
      <c r="BJ909" s="104"/>
      <c r="BK909" s="104"/>
      <c r="BL909" s="104"/>
      <c r="BM909" s="104"/>
      <c r="BN909" s="104"/>
      <c r="BO909" s="104"/>
      <c r="BP909" s="104"/>
    </row>
    <row r="910" spans="1:68" ht="39" customHeight="1" x14ac:dyDescent="0.25">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c r="AB910" s="104"/>
      <c r="AC910" s="104"/>
      <c r="AD910" s="104"/>
      <c r="AE910" s="104"/>
      <c r="AF910" s="104"/>
      <c r="AG910" s="104"/>
      <c r="AH910" s="104"/>
      <c r="AI910" s="104"/>
      <c r="AJ910" s="104"/>
      <c r="AK910" s="104"/>
      <c r="AL910" s="184"/>
      <c r="AM910" s="184"/>
      <c r="AN910" s="104"/>
      <c r="AO910" s="104"/>
      <c r="AP910" s="104"/>
      <c r="AQ910" s="104"/>
      <c r="AR910" s="104"/>
      <c r="AS910" s="104"/>
      <c r="AT910" s="104"/>
      <c r="AU910" s="104"/>
      <c r="AV910" s="104"/>
      <c r="AW910" s="104"/>
      <c r="AX910" s="104"/>
      <c r="AY910" s="104"/>
      <c r="AZ910" s="104"/>
      <c r="BA910" s="104"/>
      <c r="BB910" s="104"/>
      <c r="BC910" s="104"/>
      <c r="BD910" s="104"/>
      <c r="BE910" s="104"/>
      <c r="BF910" s="104"/>
      <c r="BG910" s="104"/>
      <c r="BH910" s="104"/>
      <c r="BI910" s="104"/>
      <c r="BJ910" s="104"/>
      <c r="BK910" s="104"/>
      <c r="BL910" s="104"/>
      <c r="BM910" s="104"/>
      <c r="BN910" s="104"/>
      <c r="BO910" s="104"/>
      <c r="BP910" s="104"/>
    </row>
    <row r="911" spans="1:68" ht="39" customHeight="1" x14ac:dyDescent="0.25">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104"/>
      <c r="AC911" s="104"/>
      <c r="AD911" s="104"/>
      <c r="AE911" s="104"/>
      <c r="AF911" s="104"/>
      <c r="AG911" s="104"/>
      <c r="AH911" s="104"/>
      <c r="AI911" s="104"/>
      <c r="AJ911" s="104"/>
      <c r="AK911" s="104"/>
      <c r="AL911" s="184"/>
      <c r="AM911" s="184"/>
      <c r="AN911" s="104"/>
      <c r="AO911" s="104"/>
      <c r="AP911" s="104"/>
      <c r="AQ911" s="104"/>
      <c r="AR911" s="104"/>
      <c r="AS911" s="104"/>
      <c r="AT911" s="104"/>
      <c r="AU911" s="104"/>
      <c r="AV911" s="104"/>
      <c r="AW911" s="104"/>
      <c r="AX911" s="104"/>
      <c r="AY911" s="104"/>
      <c r="AZ911" s="104"/>
      <c r="BA911" s="104"/>
      <c r="BB911" s="104"/>
      <c r="BC911" s="104"/>
      <c r="BD911" s="104"/>
      <c r="BE911" s="104"/>
      <c r="BF911" s="104"/>
      <c r="BG911" s="104"/>
      <c r="BH911" s="104"/>
      <c r="BI911" s="104"/>
      <c r="BJ911" s="104"/>
      <c r="BK911" s="104"/>
      <c r="BL911" s="104"/>
      <c r="BM911" s="104"/>
      <c r="BN911" s="104"/>
      <c r="BO911" s="104"/>
      <c r="BP911" s="104"/>
    </row>
    <row r="912" spans="1:68" ht="39" customHeight="1" x14ac:dyDescent="0.25">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c r="AB912" s="104"/>
      <c r="AC912" s="104"/>
      <c r="AD912" s="104"/>
      <c r="AE912" s="104"/>
      <c r="AF912" s="104"/>
      <c r="AG912" s="104"/>
      <c r="AH912" s="104"/>
      <c r="AI912" s="104"/>
      <c r="AJ912" s="104"/>
      <c r="AK912" s="104"/>
      <c r="AL912" s="184"/>
      <c r="AM912" s="184"/>
      <c r="AN912" s="104"/>
      <c r="AO912" s="104"/>
      <c r="AP912" s="104"/>
      <c r="AQ912" s="104"/>
      <c r="AR912" s="104"/>
      <c r="AS912" s="104"/>
      <c r="AT912" s="104"/>
      <c r="AU912" s="104"/>
      <c r="AV912" s="104"/>
      <c r="AW912" s="104"/>
      <c r="AX912" s="104"/>
      <c r="AY912" s="104"/>
      <c r="AZ912" s="104"/>
      <c r="BA912" s="104"/>
      <c r="BB912" s="104"/>
      <c r="BC912" s="104"/>
      <c r="BD912" s="104"/>
      <c r="BE912" s="104"/>
      <c r="BF912" s="104"/>
      <c r="BG912" s="104"/>
      <c r="BH912" s="104"/>
      <c r="BI912" s="104"/>
      <c r="BJ912" s="104"/>
      <c r="BK912" s="104"/>
      <c r="BL912" s="104"/>
      <c r="BM912" s="104"/>
      <c r="BN912" s="104"/>
      <c r="BO912" s="104"/>
      <c r="BP912" s="104"/>
    </row>
    <row r="913" spans="1:68" ht="39" customHeight="1" x14ac:dyDescent="0.25">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c r="AB913" s="104"/>
      <c r="AC913" s="104"/>
      <c r="AD913" s="104"/>
      <c r="AE913" s="104"/>
      <c r="AF913" s="104"/>
      <c r="AG913" s="104"/>
      <c r="AH913" s="104"/>
      <c r="AI913" s="104"/>
      <c r="AJ913" s="104"/>
      <c r="AK913" s="104"/>
      <c r="AL913" s="184"/>
      <c r="AM913" s="184"/>
      <c r="AN913" s="104"/>
      <c r="AO913" s="104"/>
      <c r="AP913" s="104"/>
      <c r="AQ913" s="104"/>
      <c r="AR913" s="104"/>
      <c r="AS913" s="104"/>
      <c r="AT913" s="104"/>
      <c r="AU913" s="104"/>
      <c r="AV913" s="104"/>
      <c r="AW913" s="104"/>
      <c r="AX913" s="104"/>
      <c r="AY913" s="104"/>
      <c r="AZ913" s="104"/>
      <c r="BA913" s="104"/>
      <c r="BB913" s="104"/>
      <c r="BC913" s="104"/>
      <c r="BD913" s="104"/>
      <c r="BE913" s="104"/>
      <c r="BF913" s="104"/>
      <c r="BG913" s="104"/>
      <c r="BH913" s="104"/>
      <c r="BI913" s="104"/>
      <c r="BJ913" s="104"/>
      <c r="BK913" s="104"/>
      <c r="BL913" s="104"/>
      <c r="BM913" s="104"/>
      <c r="BN913" s="104"/>
      <c r="BO913" s="104"/>
      <c r="BP913" s="104"/>
    </row>
    <row r="914" spans="1:68" ht="39" customHeight="1" x14ac:dyDescent="0.25">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c r="AG914" s="104"/>
      <c r="AH914" s="104"/>
      <c r="AI914" s="104"/>
      <c r="AJ914" s="104"/>
      <c r="AK914" s="104"/>
      <c r="AL914" s="184"/>
      <c r="AM914" s="184"/>
      <c r="AN914" s="104"/>
      <c r="AO914" s="104"/>
      <c r="AP914" s="104"/>
      <c r="AQ914" s="104"/>
      <c r="AR914" s="104"/>
      <c r="AS914" s="104"/>
      <c r="AT914" s="104"/>
      <c r="AU914" s="104"/>
      <c r="AV914" s="104"/>
      <c r="AW914" s="104"/>
      <c r="AX914" s="104"/>
      <c r="AY914" s="104"/>
      <c r="AZ914" s="104"/>
      <c r="BA914" s="104"/>
      <c r="BB914" s="104"/>
      <c r="BC914" s="104"/>
      <c r="BD914" s="104"/>
      <c r="BE914" s="104"/>
      <c r="BF914" s="104"/>
      <c r="BG914" s="104"/>
      <c r="BH914" s="104"/>
      <c r="BI914" s="104"/>
      <c r="BJ914" s="104"/>
      <c r="BK914" s="104"/>
      <c r="BL914" s="104"/>
      <c r="BM914" s="104"/>
      <c r="BN914" s="104"/>
      <c r="BO914" s="104"/>
      <c r="BP914" s="104"/>
    </row>
    <row r="915" spans="1:68" ht="39" customHeight="1" x14ac:dyDescent="0.25">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104"/>
      <c r="AC915" s="104"/>
      <c r="AD915" s="104"/>
      <c r="AE915" s="104"/>
      <c r="AF915" s="104"/>
      <c r="AG915" s="104"/>
      <c r="AH915" s="104"/>
      <c r="AI915" s="104"/>
      <c r="AJ915" s="104"/>
      <c r="AK915" s="104"/>
      <c r="AL915" s="184"/>
      <c r="AM915" s="184"/>
      <c r="AN915" s="104"/>
      <c r="AO915" s="104"/>
      <c r="AP915" s="104"/>
      <c r="AQ915" s="104"/>
      <c r="AR915" s="104"/>
      <c r="AS915" s="104"/>
      <c r="AT915" s="104"/>
      <c r="AU915" s="104"/>
      <c r="AV915" s="104"/>
      <c r="AW915" s="104"/>
      <c r="AX915" s="104"/>
      <c r="AY915" s="104"/>
      <c r="AZ915" s="104"/>
      <c r="BA915" s="104"/>
      <c r="BB915" s="104"/>
      <c r="BC915" s="104"/>
      <c r="BD915" s="104"/>
      <c r="BE915" s="104"/>
      <c r="BF915" s="104"/>
      <c r="BG915" s="104"/>
      <c r="BH915" s="104"/>
      <c r="BI915" s="104"/>
      <c r="BJ915" s="104"/>
      <c r="BK915" s="104"/>
      <c r="BL915" s="104"/>
      <c r="BM915" s="104"/>
      <c r="BN915" s="104"/>
      <c r="BO915" s="104"/>
      <c r="BP915" s="104"/>
    </row>
    <row r="916" spans="1:68" ht="39" customHeight="1" x14ac:dyDescent="0.25">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c r="AG916" s="104"/>
      <c r="AH916" s="104"/>
      <c r="AI916" s="104"/>
      <c r="AJ916" s="104"/>
      <c r="AK916" s="104"/>
      <c r="AL916" s="184"/>
      <c r="AM916" s="184"/>
      <c r="AN916" s="104"/>
      <c r="AO916" s="104"/>
      <c r="AP916" s="104"/>
      <c r="AQ916" s="104"/>
      <c r="AR916" s="104"/>
      <c r="AS916" s="104"/>
      <c r="AT916" s="104"/>
      <c r="AU916" s="104"/>
      <c r="AV916" s="104"/>
      <c r="AW916" s="104"/>
      <c r="AX916" s="104"/>
      <c r="AY916" s="104"/>
      <c r="AZ916" s="104"/>
      <c r="BA916" s="104"/>
      <c r="BB916" s="104"/>
      <c r="BC916" s="104"/>
      <c r="BD916" s="104"/>
      <c r="BE916" s="104"/>
      <c r="BF916" s="104"/>
      <c r="BG916" s="104"/>
      <c r="BH916" s="104"/>
      <c r="BI916" s="104"/>
      <c r="BJ916" s="104"/>
      <c r="BK916" s="104"/>
      <c r="BL916" s="104"/>
      <c r="BM916" s="104"/>
      <c r="BN916" s="104"/>
      <c r="BO916" s="104"/>
      <c r="BP916" s="104"/>
    </row>
    <row r="917" spans="1:68" ht="39" customHeight="1" x14ac:dyDescent="0.25">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c r="AB917" s="104"/>
      <c r="AC917" s="104"/>
      <c r="AD917" s="104"/>
      <c r="AE917" s="104"/>
      <c r="AF917" s="104"/>
      <c r="AG917" s="104"/>
      <c r="AH917" s="104"/>
      <c r="AI917" s="104"/>
      <c r="AJ917" s="104"/>
      <c r="AK917" s="104"/>
      <c r="AL917" s="184"/>
      <c r="AM917" s="184"/>
      <c r="AN917" s="104"/>
      <c r="AO917" s="104"/>
      <c r="AP917" s="104"/>
      <c r="AQ917" s="104"/>
      <c r="AR917" s="104"/>
      <c r="AS917" s="104"/>
      <c r="AT917" s="104"/>
      <c r="AU917" s="104"/>
      <c r="AV917" s="104"/>
      <c r="AW917" s="104"/>
      <c r="AX917" s="104"/>
      <c r="AY917" s="104"/>
      <c r="AZ917" s="104"/>
      <c r="BA917" s="104"/>
      <c r="BB917" s="104"/>
      <c r="BC917" s="104"/>
      <c r="BD917" s="104"/>
      <c r="BE917" s="104"/>
      <c r="BF917" s="104"/>
      <c r="BG917" s="104"/>
      <c r="BH917" s="104"/>
      <c r="BI917" s="104"/>
      <c r="BJ917" s="104"/>
      <c r="BK917" s="104"/>
      <c r="BL917" s="104"/>
      <c r="BM917" s="104"/>
      <c r="BN917" s="104"/>
      <c r="BO917" s="104"/>
      <c r="BP917" s="104"/>
    </row>
    <row r="918" spans="1:68" ht="39" customHeight="1" x14ac:dyDescent="0.25">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c r="AB918" s="104"/>
      <c r="AC918" s="104"/>
      <c r="AD918" s="104"/>
      <c r="AE918" s="104"/>
      <c r="AF918" s="104"/>
      <c r="AG918" s="104"/>
      <c r="AH918" s="104"/>
      <c r="AI918" s="104"/>
      <c r="AJ918" s="104"/>
      <c r="AK918" s="104"/>
      <c r="AL918" s="184"/>
      <c r="AM918" s="184"/>
      <c r="AN918" s="104"/>
      <c r="AO918" s="104"/>
      <c r="AP918" s="104"/>
      <c r="AQ918" s="104"/>
      <c r="AR918" s="104"/>
      <c r="AS918" s="104"/>
      <c r="AT918" s="104"/>
      <c r="AU918" s="104"/>
      <c r="AV918" s="104"/>
      <c r="AW918" s="104"/>
      <c r="AX918" s="104"/>
      <c r="AY918" s="104"/>
      <c r="AZ918" s="104"/>
      <c r="BA918" s="104"/>
      <c r="BB918" s="104"/>
      <c r="BC918" s="104"/>
      <c r="BD918" s="104"/>
      <c r="BE918" s="104"/>
      <c r="BF918" s="104"/>
      <c r="BG918" s="104"/>
      <c r="BH918" s="104"/>
      <c r="BI918" s="104"/>
      <c r="BJ918" s="104"/>
      <c r="BK918" s="104"/>
      <c r="BL918" s="104"/>
      <c r="BM918" s="104"/>
      <c r="BN918" s="104"/>
      <c r="BO918" s="104"/>
      <c r="BP918" s="104"/>
    </row>
    <row r="919" spans="1:68" ht="39" customHeight="1" x14ac:dyDescent="0.25">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104"/>
      <c r="AC919" s="104"/>
      <c r="AD919" s="104"/>
      <c r="AE919" s="104"/>
      <c r="AF919" s="104"/>
      <c r="AG919" s="104"/>
      <c r="AH919" s="104"/>
      <c r="AI919" s="104"/>
      <c r="AJ919" s="104"/>
      <c r="AK919" s="104"/>
      <c r="AL919" s="184"/>
      <c r="AM919" s="184"/>
      <c r="AN919" s="104"/>
      <c r="AO919" s="104"/>
      <c r="AP919" s="104"/>
      <c r="AQ919" s="104"/>
      <c r="AR919" s="104"/>
      <c r="AS919" s="104"/>
      <c r="AT919" s="104"/>
      <c r="AU919" s="104"/>
      <c r="AV919" s="104"/>
      <c r="AW919" s="104"/>
      <c r="AX919" s="104"/>
      <c r="AY919" s="104"/>
      <c r="AZ919" s="104"/>
      <c r="BA919" s="104"/>
      <c r="BB919" s="104"/>
      <c r="BC919" s="104"/>
      <c r="BD919" s="104"/>
      <c r="BE919" s="104"/>
      <c r="BF919" s="104"/>
      <c r="BG919" s="104"/>
      <c r="BH919" s="104"/>
      <c r="BI919" s="104"/>
      <c r="BJ919" s="104"/>
      <c r="BK919" s="104"/>
      <c r="BL919" s="104"/>
      <c r="BM919" s="104"/>
      <c r="BN919" s="104"/>
      <c r="BO919" s="104"/>
      <c r="BP919" s="104"/>
    </row>
    <row r="920" spans="1:68" ht="39" customHeight="1" x14ac:dyDescent="0.25">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c r="AB920" s="104"/>
      <c r="AC920" s="104"/>
      <c r="AD920" s="104"/>
      <c r="AE920" s="104"/>
      <c r="AF920" s="104"/>
      <c r="AG920" s="104"/>
      <c r="AH920" s="104"/>
      <c r="AI920" s="104"/>
      <c r="AJ920" s="104"/>
      <c r="AK920" s="104"/>
      <c r="AL920" s="184"/>
      <c r="AM920" s="184"/>
      <c r="AN920" s="104"/>
      <c r="AO920" s="104"/>
      <c r="AP920" s="104"/>
      <c r="AQ920" s="104"/>
      <c r="AR920" s="104"/>
      <c r="AS920" s="104"/>
      <c r="AT920" s="104"/>
      <c r="AU920" s="104"/>
      <c r="AV920" s="104"/>
      <c r="AW920" s="104"/>
      <c r="AX920" s="104"/>
      <c r="AY920" s="104"/>
      <c r="AZ920" s="104"/>
      <c r="BA920" s="104"/>
      <c r="BB920" s="104"/>
      <c r="BC920" s="104"/>
      <c r="BD920" s="104"/>
      <c r="BE920" s="104"/>
      <c r="BF920" s="104"/>
      <c r="BG920" s="104"/>
      <c r="BH920" s="104"/>
      <c r="BI920" s="104"/>
      <c r="BJ920" s="104"/>
      <c r="BK920" s="104"/>
      <c r="BL920" s="104"/>
      <c r="BM920" s="104"/>
      <c r="BN920" s="104"/>
      <c r="BO920" s="104"/>
      <c r="BP920" s="104"/>
    </row>
    <row r="921" spans="1:68" ht="39" customHeight="1" x14ac:dyDescent="0.25">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c r="AB921" s="104"/>
      <c r="AC921" s="104"/>
      <c r="AD921" s="104"/>
      <c r="AE921" s="104"/>
      <c r="AF921" s="104"/>
      <c r="AG921" s="104"/>
      <c r="AH921" s="104"/>
      <c r="AI921" s="104"/>
      <c r="AJ921" s="104"/>
      <c r="AK921" s="104"/>
      <c r="AL921" s="184"/>
      <c r="AM921" s="184"/>
      <c r="AN921" s="104"/>
      <c r="AO921" s="104"/>
      <c r="AP921" s="104"/>
      <c r="AQ921" s="104"/>
      <c r="AR921" s="104"/>
      <c r="AS921" s="104"/>
      <c r="AT921" s="104"/>
      <c r="AU921" s="104"/>
      <c r="AV921" s="104"/>
      <c r="AW921" s="104"/>
      <c r="AX921" s="104"/>
      <c r="AY921" s="104"/>
      <c r="AZ921" s="104"/>
      <c r="BA921" s="104"/>
      <c r="BB921" s="104"/>
      <c r="BC921" s="104"/>
      <c r="BD921" s="104"/>
      <c r="BE921" s="104"/>
      <c r="BF921" s="104"/>
      <c r="BG921" s="104"/>
      <c r="BH921" s="104"/>
      <c r="BI921" s="104"/>
      <c r="BJ921" s="104"/>
      <c r="BK921" s="104"/>
      <c r="BL921" s="104"/>
      <c r="BM921" s="104"/>
      <c r="BN921" s="104"/>
      <c r="BO921" s="104"/>
      <c r="BP921" s="104"/>
    </row>
    <row r="922" spans="1:68" ht="39" customHeight="1" x14ac:dyDescent="0.25">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c r="AB922" s="104"/>
      <c r="AC922" s="104"/>
      <c r="AD922" s="104"/>
      <c r="AE922" s="104"/>
      <c r="AF922" s="104"/>
      <c r="AG922" s="104"/>
      <c r="AH922" s="104"/>
      <c r="AI922" s="104"/>
      <c r="AJ922" s="104"/>
      <c r="AK922" s="104"/>
      <c r="AL922" s="184"/>
      <c r="AM922" s="184"/>
      <c r="AN922" s="104"/>
      <c r="AO922" s="104"/>
      <c r="AP922" s="104"/>
      <c r="AQ922" s="104"/>
      <c r="AR922" s="104"/>
      <c r="AS922" s="104"/>
      <c r="AT922" s="104"/>
      <c r="AU922" s="104"/>
      <c r="AV922" s="104"/>
      <c r="AW922" s="104"/>
      <c r="AX922" s="104"/>
      <c r="AY922" s="104"/>
      <c r="AZ922" s="104"/>
      <c r="BA922" s="104"/>
      <c r="BB922" s="104"/>
      <c r="BC922" s="104"/>
      <c r="BD922" s="104"/>
      <c r="BE922" s="104"/>
      <c r="BF922" s="104"/>
      <c r="BG922" s="104"/>
      <c r="BH922" s="104"/>
      <c r="BI922" s="104"/>
      <c r="BJ922" s="104"/>
      <c r="BK922" s="104"/>
      <c r="BL922" s="104"/>
      <c r="BM922" s="104"/>
      <c r="BN922" s="104"/>
      <c r="BO922" s="104"/>
      <c r="BP922" s="104"/>
    </row>
    <row r="923" spans="1:68" ht="39" customHeight="1" x14ac:dyDescent="0.25">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104"/>
      <c r="AC923" s="104"/>
      <c r="AD923" s="104"/>
      <c r="AE923" s="104"/>
      <c r="AF923" s="104"/>
      <c r="AG923" s="104"/>
      <c r="AH923" s="104"/>
      <c r="AI923" s="104"/>
      <c r="AJ923" s="104"/>
      <c r="AK923" s="104"/>
      <c r="AL923" s="184"/>
      <c r="AM923" s="184"/>
      <c r="AN923" s="104"/>
      <c r="AO923" s="104"/>
      <c r="AP923" s="104"/>
      <c r="AQ923" s="104"/>
      <c r="AR923" s="104"/>
      <c r="AS923" s="104"/>
      <c r="AT923" s="104"/>
      <c r="AU923" s="104"/>
      <c r="AV923" s="104"/>
      <c r="AW923" s="104"/>
      <c r="AX923" s="104"/>
      <c r="AY923" s="104"/>
      <c r="AZ923" s="104"/>
      <c r="BA923" s="104"/>
      <c r="BB923" s="104"/>
      <c r="BC923" s="104"/>
      <c r="BD923" s="104"/>
      <c r="BE923" s="104"/>
      <c r="BF923" s="104"/>
      <c r="BG923" s="104"/>
      <c r="BH923" s="104"/>
      <c r="BI923" s="104"/>
      <c r="BJ923" s="104"/>
      <c r="BK923" s="104"/>
      <c r="BL923" s="104"/>
      <c r="BM923" s="104"/>
      <c r="BN923" s="104"/>
      <c r="BO923" s="104"/>
      <c r="BP923" s="104"/>
    </row>
    <row r="924" spans="1:68" ht="39" customHeight="1" x14ac:dyDescent="0.25">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c r="AB924" s="104"/>
      <c r="AC924" s="104"/>
      <c r="AD924" s="104"/>
      <c r="AE924" s="104"/>
      <c r="AF924" s="104"/>
      <c r="AG924" s="104"/>
      <c r="AH924" s="104"/>
      <c r="AI924" s="104"/>
      <c r="AJ924" s="104"/>
      <c r="AK924" s="104"/>
      <c r="AL924" s="184"/>
      <c r="AM924" s="184"/>
      <c r="AN924" s="104"/>
      <c r="AO924" s="104"/>
      <c r="AP924" s="104"/>
      <c r="AQ924" s="104"/>
      <c r="AR924" s="104"/>
      <c r="AS924" s="104"/>
      <c r="AT924" s="104"/>
      <c r="AU924" s="104"/>
      <c r="AV924" s="104"/>
      <c r="AW924" s="104"/>
      <c r="AX924" s="104"/>
      <c r="AY924" s="104"/>
      <c r="AZ924" s="104"/>
      <c r="BA924" s="104"/>
      <c r="BB924" s="104"/>
      <c r="BC924" s="104"/>
      <c r="BD924" s="104"/>
      <c r="BE924" s="104"/>
      <c r="BF924" s="104"/>
      <c r="BG924" s="104"/>
      <c r="BH924" s="104"/>
      <c r="BI924" s="104"/>
      <c r="BJ924" s="104"/>
      <c r="BK924" s="104"/>
      <c r="BL924" s="104"/>
      <c r="BM924" s="104"/>
      <c r="BN924" s="104"/>
      <c r="BO924" s="104"/>
      <c r="BP924" s="104"/>
    </row>
    <row r="925" spans="1:68" ht="39" customHeight="1" x14ac:dyDescent="0.25">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c r="AA925" s="104"/>
      <c r="AB925" s="104"/>
      <c r="AC925" s="104"/>
      <c r="AD925" s="104"/>
      <c r="AE925" s="104"/>
      <c r="AF925" s="104"/>
      <c r="AG925" s="104"/>
      <c r="AH925" s="104"/>
      <c r="AI925" s="104"/>
      <c r="AJ925" s="104"/>
      <c r="AK925" s="104"/>
      <c r="AL925" s="184"/>
      <c r="AM925" s="184"/>
      <c r="AN925" s="104"/>
      <c r="AO925" s="104"/>
      <c r="AP925" s="104"/>
      <c r="AQ925" s="104"/>
      <c r="AR925" s="104"/>
      <c r="AS925" s="104"/>
      <c r="AT925" s="104"/>
      <c r="AU925" s="104"/>
      <c r="AV925" s="104"/>
      <c r="AW925" s="104"/>
      <c r="AX925" s="104"/>
      <c r="AY925" s="104"/>
      <c r="AZ925" s="104"/>
      <c r="BA925" s="104"/>
      <c r="BB925" s="104"/>
      <c r="BC925" s="104"/>
      <c r="BD925" s="104"/>
      <c r="BE925" s="104"/>
      <c r="BF925" s="104"/>
      <c r="BG925" s="104"/>
      <c r="BH925" s="104"/>
      <c r="BI925" s="104"/>
      <c r="BJ925" s="104"/>
      <c r="BK925" s="104"/>
      <c r="BL925" s="104"/>
      <c r="BM925" s="104"/>
      <c r="BN925" s="104"/>
      <c r="BO925" s="104"/>
      <c r="BP925" s="104"/>
    </row>
    <row r="926" spans="1:68" ht="39" customHeight="1" x14ac:dyDescent="0.25">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c r="AA926" s="104"/>
      <c r="AB926" s="104"/>
      <c r="AC926" s="104"/>
      <c r="AD926" s="104"/>
      <c r="AE926" s="104"/>
      <c r="AF926" s="104"/>
      <c r="AG926" s="104"/>
      <c r="AH926" s="104"/>
      <c r="AI926" s="104"/>
      <c r="AJ926" s="104"/>
      <c r="AK926" s="104"/>
      <c r="AL926" s="184"/>
      <c r="AM926" s="184"/>
      <c r="AN926" s="104"/>
      <c r="AO926" s="104"/>
      <c r="AP926" s="104"/>
      <c r="AQ926" s="104"/>
      <c r="AR926" s="104"/>
      <c r="AS926" s="104"/>
      <c r="AT926" s="104"/>
      <c r="AU926" s="104"/>
      <c r="AV926" s="104"/>
      <c r="AW926" s="104"/>
      <c r="AX926" s="104"/>
      <c r="AY926" s="104"/>
      <c r="AZ926" s="104"/>
      <c r="BA926" s="104"/>
      <c r="BB926" s="104"/>
      <c r="BC926" s="104"/>
      <c r="BD926" s="104"/>
      <c r="BE926" s="104"/>
      <c r="BF926" s="104"/>
      <c r="BG926" s="104"/>
      <c r="BH926" s="104"/>
      <c r="BI926" s="104"/>
      <c r="BJ926" s="104"/>
      <c r="BK926" s="104"/>
      <c r="BL926" s="104"/>
      <c r="BM926" s="104"/>
      <c r="BN926" s="104"/>
      <c r="BO926" s="104"/>
      <c r="BP926" s="104"/>
    </row>
    <row r="927" spans="1:68" ht="39" customHeight="1" x14ac:dyDescent="0.25">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84"/>
      <c r="AM927" s="184"/>
      <c r="AN927" s="104"/>
      <c r="AO927" s="104"/>
      <c r="AP927" s="104"/>
      <c r="AQ927" s="104"/>
      <c r="AR927" s="104"/>
      <c r="AS927" s="104"/>
      <c r="AT927" s="104"/>
      <c r="AU927" s="104"/>
      <c r="AV927" s="104"/>
      <c r="AW927" s="104"/>
      <c r="AX927" s="104"/>
      <c r="AY927" s="104"/>
      <c r="AZ927" s="104"/>
      <c r="BA927" s="104"/>
      <c r="BB927" s="104"/>
      <c r="BC927" s="104"/>
      <c r="BD927" s="104"/>
      <c r="BE927" s="104"/>
      <c r="BF927" s="104"/>
      <c r="BG927" s="104"/>
      <c r="BH927" s="104"/>
      <c r="BI927" s="104"/>
      <c r="BJ927" s="104"/>
      <c r="BK927" s="104"/>
      <c r="BL927" s="104"/>
      <c r="BM927" s="104"/>
      <c r="BN927" s="104"/>
      <c r="BO927" s="104"/>
      <c r="BP927" s="104"/>
    </row>
    <row r="928" spans="1:68" ht="39" customHeight="1" x14ac:dyDescent="0.25">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c r="AC928" s="104"/>
      <c r="AD928" s="104"/>
      <c r="AE928" s="104"/>
      <c r="AF928" s="104"/>
      <c r="AG928" s="104"/>
      <c r="AH928" s="104"/>
      <c r="AI928" s="104"/>
      <c r="AJ928" s="104"/>
      <c r="AK928" s="104"/>
      <c r="AL928" s="184"/>
      <c r="AM928" s="184"/>
      <c r="AN928" s="104"/>
      <c r="AO928" s="104"/>
      <c r="AP928" s="104"/>
      <c r="AQ928" s="104"/>
      <c r="AR928" s="104"/>
      <c r="AS928" s="104"/>
      <c r="AT928" s="104"/>
      <c r="AU928" s="104"/>
      <c r="AV928" s="104"/>
      <c r="AW928" s="104"/>
      <c r="AX928" s="104"/>
      <c r="AY928" s="104"/>
      <c r="AZ928" s="104"/>
      <c r="BA928" s="104"/>
      <c r="BB928" s="104"/>
      <c r="BC928" s="104"/>
      <c r="BD928" s="104"/>
      <c r="BE928" s="104"/>
      <c r="BF928" s="104"/>
      <c r="BG928" s="104"/>
      <c r="BH928" s="104"/>
      <c r="BI928" s="104"/>
      <c r="BJ928" s="104"/>
      <c r="BK928" s="104"/>
      <c r="BL928" s="104"/>
      <c r="BM928" s="104"/>
      <c r="BN928" s="104"/>
      <c r="BO928" s="104"/>
      <c r="BP928" s="104"/>
    </row>
    <row r="929" spans="1:68" ht="39" customHeight="1" x14ac:dyDescent="0.25">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104"/>
      <c r="AC929" s="104"/>
      <c r="AD929" s="104"/>
      <c r="AE929" s="104"/>
      <c r="AF929" s="104"/>
      <c r="AG929" s="104"/>
      <c r="AH929" s="104"/>
      <c r="AI929" s="104"/>
      <c r="AJ929" s="104"/>
      <c r="AK929" s="104"/>
      <c r="AL929" s="184"/>
      <c r="AM929" s="184"/>
      <c r="AN929" s="104"/>
      <c r="AO929" s="104"/>
      <c r="AP929" s="104"/>
      <c r="AQ929" s="104"/>
      <c r="AR929" s="104"/>
      <c r="AS929" s="104"/>
      <c r="AT929" s="104"/>
      <c r="AU929" s="104"/>
      <c r="AV929" s="104"/>
      <c r="AW929" s="104"/>
      <c r="AX929" s="104"/>
      <c r="AY929" s="104"/>
      <c r="AZ929" s="104"/>
      <c r="BA929" s="104"/>
      <c r="BB929" s="104"/>
      <c r="BC929" s="104"/>
      <c r="BD929" s="104"/>
      <c r="BE929" s="104"/>
      <c r="BF929" s="104"/>
      <c r="BG929" s="104"/>
      <c r="BH929" s="104"/>
      <c r="BI929" s="104"/>
      <c r="BJ929" s="104"/>
      <c r="BK929" s="104"/>
      <c r="BL929" s="104"/>
      <c r="BM929" s="104"/>
      <c r="BN929" s="104"/>
      <c r="BO929" s="104"/>
      <c r="BP929" s="104"/>
    </row>
    <row r="930" spans="1:68" ht="39" customHeight="1" x14ac:dyDescent="0.25">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c r="AC930" s="104"/>
      <c r="AD930" s="104"/>
      <c r="AE930" s="104"/>
      <c r="AF930" s="104"/>
      <c r="AG930" s="104"/>
      <c r="AH930" s="104"/>
      <c r="AI930" s="104"/>
      <c r="AJ930" s="104"/>
      <c r="AK930" s="104"/>
      <c r="AL930" s="184"/>
      <c r="AM930" s="184"/>
      <c r="AN930" s="104"/>
      <c r="AO930" s="104"/>
      <c r="AP930" s="104"/>
      <c r="AQ930" s="104"/>
      <c r="AR930" s="104"/>
      <c r="AS930" s="104"/>
      <c r="AT930" s="104"/>
      <c r="AU930" s="104"/>
      <c r="AV930" s="104"/>
      <c r="AW930" s="104"/>
      <c r="AX930" s="104"/>
      <c r="AY930" s="104"/>
      <c r="AZ930" s="104"/>
      <c r="BA930" s="104"/>
      <c r="BB930" s="104"/>
      <c r="BC930" s="104"/>
      <c r="BD930" s="104"/>
      <c r="BE930" s="104"/>
      <c r="BF930" s="104"/>
      <c r="BG930" s="104"/>
      <c r="BH930" s="104"/>
      <c r="BI930" s="104"/>
      <c r="BJ930" s="104"/>
      <c r="BK930" s="104"/>
      <c r="BL930" s="104"/>
      <c r="BM930" s="104"/>
      <c r="BN930" s="104"/>
      <c r="BO930" s="104"/>
      <c r="BP930" s="104"/>
    </row>
    <row r="931" spans="1:68" ht="39" customHeight="1" x14ac:dyDescent="0.25">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104"/>
      <c r="AC931" s="104"/>
      <c r="AD931" s="104"/>
      <c r="AE931" s="104"/>
      <c r="AF931" s="104"/>
      <c r="AG931" s="104"/>
      <c r="AH931" s="104"/>
      <c r="AI931" s="104"/>
      <c r="AJ931" s="104"/>
      <c r="AK931" s="104"/>
      <c r="AL931" s="184"/>
      <c r="AM931" s="184"/>
      <c r="AN931" s="104"/>
      <c r="AO931" s="104"/>
      <c r="AP931" s="104"/>
      <c r="AQ931" s="104"/>
      <c r="AR931" s="104"/>
      <c r="AS931" s="104"/>
      <c r="AT931" s="104"/>
      <c r="AU931" s="104"/>
      <c r="AV931" s="104"/>
      <c r="AW931" s="104"/>
      <c r="AX931" s="104"/>
      <c r="AY931" s="104"/>
      <c r="AZ931" s="104"/>
      <c r="BA931" s="104"/>
      <c r="BB931" s="104"/>
      <c r="BC931" s="104"/>
      <c r="BD931" s="104"/>
      <c r="BE931" s="104"/>
      <c r="BF931" s="104"/>
      <c r="BG931" s="104"/>
      <c r="BH931" s="104"/>
      <c r="BI931" s="104"/>
      <c r="BJ931" s="104"/>
      <c r="BK931" s="104"/>
      <c r="BL931" s="104"/>
      <c r="BM931" s="104"/>
      <c r="BN931" s="104"/>
      <c r="BO931" s="104"/>
      <c r="BP931" s="104"/>
    </row>
    <row r="932" spans="1:68" ht="39" customHeight="1" x14ac:dyDescent="0.25">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c r="AC932" s="104"/>
      <c r="AD932" s="104"/>
      <c r="AE932" s="104"/>
      <c r="AF932" s="104"/>
      <c r="AG932" s="104"/>
      <c r="AH932" s="104"/>
      <c r="AI932" s="104"/>
      <c r="AJ932" s="104"/>
      <c r="AK932" s="104"/>
      <c r="AL932" s="184"/>
      <c r="AM932" s="184"/>
      <c r="AN932" s="104"/>
      <c r="AO932" s="104"/>
      <c r="AP932" s="104"/>
      <c r="AQ932" s="104"/>
      <c r="AR932" s="104"/>
      <c r="AS932" s="104"/>
      <c r="AT932" s="104"/>
      <c r="AU932" s="104"/>
      <c r="AV932" s="104"/>
      <c r="AW932" s="104"/>
      <c r="AX932" s="104"/>
      <c r="AY932" s="104"/>
      <c r="AZ932" s="104"/>
      <c r="BA932" s="104"/>
      <c r="BB932" s="104"/>
      <c r="BC932" s="104"/>
      <c r="BD932" s="104"/>
      <c r="BE932" s="104"/>
      <c r="BF932" s="104"/>
      <c r="BG932" s="104"/>
      <c r="BH932" s="104"/>
      <c r="BI932" s="104"/>
      <c r="BJ932" s="104"/>
      <c r="BK932" s="104"/>
      <c r="BL932" s="104"/>
      <c r="BM932" s="104"/>
      <c r="BN932" s="104"/>
      <c r="BO932" s="104"/>
      <c r="BP932" s="104"/>
    </row>
    <row r="933" spans="1:68" ht="39" customHeight="1" x14ac:dyDescent="0.25">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c r="AC933" s="104"/>
      <c r="AD933" s="104"/>
      <c r="AE933" s="104"/>
      <c r="AF933" s="104"/>
      <c r="AG933" s="104"/>
      <c r="AH933" s="104"/>
      <c r="AI933" s="104"/>
      <c r="AJ933" s="104"/>
      <c r="AK933" s="104"/>
      <c r="AL933" s="184"/>
      <c r="AM933" s="184"/>
      <c r="AN933" s="104"/>
      <c r="AO933" s="104"/>
      <c r="AP933" s="104"/>
      <c r="AQ933" s="104"/>
      <c r="AR933" s="104"/>
      <c r="AS933" s="104"/>
      <c r="AT933" s="104"/>
      <c r="AU933" s="104"/>
      <c r="AV933" s="104"/>
      <c r="AW933" s="104"/>
      <c r="AX933" s="104"/>
      <c r="AY933" s="104"/>
      <c r="AZ933" s="104"/>
      <c r="BA933" s="104"/>
      <c r="BB933" s="104"/>
      <c r="BC933" s="104"/>
      <c r="BD933" s="104"/>
      <c r="BE933" s="104"/>
      <c r="BF933" s="104"/>
      <c r="BG933" s="104"/>
      <c r="BH933" s="104"/>
      <c r="BI933" s="104"/>
      <c r="BJ933" s="104"/>
      <c r="BK933" s="104"/>
      <c r="BL933" s="104"/>
      <c r="BM933" s="104"/>
      <c r="BN933" s="104"/>
      <c r="BO933" s="104"/>
      <c r="BP933" s="104"/>
    </row>
    <row r="934" spans="1:68" ht="39" customHeight="1" x14ac:dyDescent="0.25">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104"/>
      <c r="AC934" s="104"/>
      <c r="AD934" s="104"/>
      <c r="AE934" s="104"/>
      <c r="AF934" s="104"/>
      <c r="AG934" s="104"/>
      <c r="AH934" s="104"/>
      <c r="AI934" s="104"/>
      <c r="AJ934" s="104"/>
      <c r="AK934" s="104"/>
      <c r="AL934" s="184"/>
      <c r="AM934" s="184"/>
      <c r="AN934" s="104"/>
      <c r="AO934" s="104"/>
      <c r="AP934" s="104"/>
      <c r="AQ934" s="104"/>
      <c r="AR934" s="104"/>
      <c r="AS934" s="104"/>
      <c r="AT934" s="104"/>
      <c r="AU934" s="104"/>
      <c r="AV934" s="104"/>
      <c r="AW934" s="104"/>
      <c r="AX934" s="104"/>
      <c r="AY934" s="104"/>
      <c r="AZ934" s="104"/>
      <c r="BA934" s="104"/>
      <c r="BB934" s="104"/>
      <c r="BC934" s="104"/>
      <c r="BD934" s="104"/>
      <c r="BE934" s="104"/>
      <c r="BF934" s="104"/>
      <c r="BG934" s="104"/>
      <c r="BH934" s="104"/>
      <c r="BI934" s="104"/>
      <c r="BJ934" s="104"/>
      <c r="BK934" s="104"/>
      <c r="BL934" s="104"/>
      <c r="BM934" s="104"/>
      <c r="BN934" s="104"/>
      <c r="BO934" s="104"/>
      <c r="BP934" s="104"/>
    </row>
    <row r="935" spans="1:68" ht="39" customHeight="1" x14ac:dyDescent="0.25">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c r="AC935" s="104"/>
      <c r="AD935" s="104"/>
      <c r="AE935" s="104"/>
      <c r="AF935" s="104"/>
      <c r="AG935" s="104"/>
      <c r="AH935" s="104"/>
      <c r="AI935" s="104"/>
      <c r="AJ935" s="104"/>
      <c r="AK935" s="104"/>
      <c r="AL935" s="184"/>
      <c r="AM935" s="184"/>
      <c r="AN935" s="104"/>
      <c r="AO935" s="104"/>
      <c r="AP935" s="104"/>
      <c r="AQ935" s="104"/>
      <c r="AR935" s="104"/>
      <c r="AS935" s="104"/>
      <c r="AT935" s="104"/>
      <c r="AU935" s="104"/>
      <c r="AV935" s="104"/>
      <c r="AW935" s="104"/>
      <c r="AX935" s="104"/>
      <c r="AY935" s="104"/>
      <c r="AZ935" s="104"/>
      <c r="BA935" s="104"/>
      <c r="BB935" s="104"/>
      <c r="BC935" s="104"/>
      <c r="BD935" s="104"/>
      <c r="BE935" s="104"/>
      <c r="BF935" s="104"/>
      <c r="BG935" s="104"/>
      <c r="BH935" s="104"/>
      <c r="BI935" s="104"/>
      <c r="BJ935" s="104"/>
      <c r="BK935" s="104"/>
      <c r="BL935" s="104"/>
      <c r="BM935" s="104"/>
      <c r="BN935" s="104"/>
      <c r="BO935" s="104"/>
      <c r="BP935" s="104"/>
    </row>
    <row r="936" spans="1:68" ht="39" customHeight="1" x14ac:dyDescent="0.25">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c r="AC936" s="104"/>
      <c r="AD936" s="104"/>
      <c r="AE936" s="104"/>
      <c r="AF936" s="104"/>
      <c r="AG936" s="104"/>
      <c r="AH936" s="104"/>
      <c r="AI936" s="104"/>
      <c r="AJ936" s="104"/>
      <c r="AK936" s="104"/>
      <c r="AL936" s="184"/>
      <c r="AM936" s="184"/>
      <c r="AN936" s="104"/>
      <c r="AO936" s="104"/>
      <c r="AP936" s="104"/>
      <c r="AQ936" s="104"/>
      <c r="AR936" s="104"/>
      <c r="AS936" s="104"/>
      <c r="AT936" s="104"/>
      <c r="AU936" s="104"/>
      <c r="AV936" s="104"/>
      <c r="AW936" s="104"/>
      <c r="AX936" s="104"/>
      <c r="AY936" s="104"/>
      <c r="AZ936" s="104"/>
      <c r="BA936" s="104"/>
      <c r="BB936" s="104"/>
      <c r="BC936" s="104"/>
      <c r="BD936" s="104"/>
      <c r="BE936" s="104"/>
      <c r="BF936" s="104"/>
      <c r="BG936" s="104"/>
      <c r="BH936" s="104"/>
      <c r="BI936" s="104"/>
      <c r="BJ936" s="104"/>
      <c r="BK936" s="104"/>
      <c r="BL936" s="104"/>
      <c r="BM936" s="104"/>
      <c r="BN936" s="104"/>
      <c r="BO936" s="104"/>
      <c r="BP936" s="104"/>
    </row>
    <row r="937" spans="1:68" ht="39" customHeight="1" x14ac:dyDescent="0.25">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c r="AB937" s="104"/>
      <c r="AC937" s="104"/>
      <c r="AD937" s="104"/>
      <c r="AE937" s="104"/>
      <c r="AF937" s="104"/>
      <c r="AG937" s="104"/>
      <c r="AH937" s="104"/>
      <c r="AI937" s="104"/>
      <c r="AJ937" s="104"/>
      <c r="AK937" s="104"/>
      <c r="AL937" s="184"/>
      <c r="AM937" s="184"/>
      <c r="AN937" s="104"/>
      <c r="AO937" s="104"/>
      <c r="AP937" s="104"/>
      <c r="AQ937" s="104"/>
      <c r="AR937" s="104"/>
      <c r="AS937" s="104"/>
      <c r="AT937" s="104"/>
      <c r="AU937" s="104"/>
      <c r="AV937" s="104"/>
      <c r="AW937" s="104"/>
      <c r="AX937" s="104"/>
      <c r="AY937" s="104"/>
      <c r="AZ937" s="104"/>
      <c r="BA937" s="104"/>
      <c r="BB937" s="104"/>
      <c r="BC937" s="104"/>
      <c r="BD937" s="104"/>
      <c r="BE937" s="104"/>
      <c r="BF937" s="104"/>
      <c r="BG937" s="104"/>
      <c r="BH937" s="104"/>
      <c r="BI937" s="104"/>
      <c r="BJ937" s="104"/>
      <c r="BK937" s="104"/>
      <c r="BL937" s="104"/>
      <c r="BM937" s="104"/>
      <c r="BN937" s="104"/>
      <c r="BO937" s="104"/>
      <c r="BP937" s="104"/>
    </row>
    <row r="938" spans="1:68" ht="39" customHeight="1" x14ac:dyDescent="0.25">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c r="AC938" s="104"/>
      <c r="AD938" s="104"/>
      <c r="AE938" s="104"/>
      <c r="AF938" s="104"/>
      <c r="AG938" s="104"/>
      <c r="AH938" s="104"/>
      <c r="AI938" s="104"/>
      <c r="AJ938" s="104"/>
      <c r="AK938" s="104"/>
      <c r="AL938" s="184"/>
      <c r="AM938" s="184"/>
      <c r="AN938" s="104"/>
      <c r="AO938" s="104"/>
      <c r="AP938" s="104"/>
      <c r="AQ938" s="104"/>
      <c r="AR938" s="104"/>
      <c r="AS938" s="104"/>
      <c r="AT938" s="104"/>
      <c r="AU938" s="104"/>
      <c r="AV938" s="104"/>
      <c r="AW938" s="104"/>
      <c r="AX938" s="104"/>
      <c r="AY938" s="104"/>
      <c r="AZ938" s="104"/>
      <c r="BA938" s="104"/>
      <c r="BB938" s="104"/>
      <c r="BC938" s="104"/>
      <c r="BD938" s="104"/>
      <c r="BE938" s="104"/>
      <c r="BF938" s="104"/>
      <c r="BG938" s="104"/>
      <c r="BH938" s="104"/>
      <c r="BI938" s="104"/>
      <c r="BJ938" s="104"/>
      <c r="BK938" s="104"/>
      <c r="BL938" s="104"/>
      <c r="BM938" s="104"/>
      <c r="BN938" s="104"/>
      <c r="BO938" s="104"/>
      <c r="BP938" s="104"/>
    </row>
    <row r="939" spans="1:68" ht="39" customHeight="1" x14ac:dyDescent="0.25">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c r="AC939" s="104"/>
      <c r="AD939" s="104"/>
      <c r="AE939" s="104"/>
      <c r="AF939" s="104"/>
      <c r="AG939" s="104"/>
      <c r="AH939" s="104"/>
      <c r="AI939" s="104"/>
      <c r="AJ939" s="104"/>
      <c r="AK939" s="104"/>
      <c r="AL939" s="184"/>
      <c r="AM939" s="184"/>
      <c r="AN939" s="104"/>
      <c r="AO939" s="104"/>
      <c r="AP939" s="104"/>
      <c r="AQ939" s="104"/>
      <c r="AR939" s="104"/>
      <c r="AS939" s="104"/>
      <c r="AT939" s="104"/>
      <c r="AU939" s="104"/>
      <c r="AV939" s="104"/>
      <c r="AW939" s="104"/>
      <c r="AX939" s="104"/>
      <c r="AY939" s="104"/>
      <c r="AZ939" s="104"/>
      <c r="BA939" s="104"/>
      <c r="BB939" s="104"/>
      <c r="BC939" s="104"/>
      <c r="BD939" s="104"/>
      <c r="BE939" s="104"/>
      <c r="BF939" s="104"/>
      <c r="BG939" s="104"/>
      <c r="BH939" s="104"/>
      <c r="BI939" s="104"/>
      <c r="BJ939" s="104"/>
      <c r="BK939" s="104"/>
      <c r="BL939" s="104"/>
      <c r="BM939" s="104"/>
      <c r="BN939" s="104"/>
      <c r="BO939" s="104"/>
      <c r="BP939" s="104"/>
    </row>
    <row r="940" spans="1:68" ht="39" customHeight="1" x14ac:dyDescent="0.25">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c r="AC940" s="104"/>
      <c r="AD940" s="104"/>
      <c r="AE940" s="104"/>
      <c r="AF940" s="104"/>
      <c r="AG940" s="104"/>
      <c r="AH940" s="104"/>
      <c r="AI940" s="104"/>
      <c r="AJ940" s="104"/>
      <c r="AK940" s="104"/>
      <c r="AL940" s="184"/>
      <c r="AM940" s="184"/>
      <c r="AN940" s="104"/>
      <c r="AO940" s="104"/>
      <c r="AP940" s="104"/>
      <c r="AQ940" s="104"/>
      <c r="AR940" s="104"/>
      <c r="AS940" s="104"/>
      <c r="AT940" s="104"/>
      <c r="AU940" s="104"/>
      <c r="AV940" s="104"/>
      <c r="AW940" s="104"/>
      <c r="AX940" s="104"/>
      <c r="AY940" s="104"/>
      <c r="AZ940" s="104"/>
      <c r="BA940" s="104"/>
      <c r="BB940" s="104"/>
      <c r="BC940" s="104"/>
      <c r="BD940" s="104"/>
      <c r="BE940" s="104"/>
      <c r="BF940" s="104"/>
      <c r="BG940" s="104"/>
      <c r="BH940" s="104"/>
      <c r="BI940" s="104"/>
      <c r="BJ940" s="104"/>
      <c r="BK940" s="104"/>
      <c r="BL940" s="104"/>
      <c r="BM940" s="104"/>
      <c r="BN940" s="104"/>
      <c r="BO940" s="104"/>
      <c r="BP940" s="104"/>
    </row>
    <row r="941" spans="1:68" ht="39" customHeight="1" x14ac:dyDescent="0.25">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c r="AC941" s="104"/>
      <c r="AD941" s="104"/>
      <c r="AE941" s="104"/>
      <c r="AF941" s="104"/>
      <c r="AG941" s="104"/>
      <c r="AH941" s="104"/>
      <c r="AI941" s="104"/>
      <c r="AJ941" s="104"/>
      <c r="AK941" s="104"/>
      <c r="AL941" s="184"/>
      <c r="AM941" s="184"/>
      <c r="AN941" s="104"/>
      <c r="AO941" s="104"/>
      <c r="AP941" s="104"/>
      <c r="AQ941" s="104"/>
      <c r="AR941" s="104"/>
      <c r="AS941" s="104"/>
      <c r="AT941" s="104"/>
      <c r="AU941" s="104"/>
      <c r="AV941" s="104"/>
      <c r="AW941" s="104"/>
      <c r="AX941" s="104"/>
      <c r="AY941" s="104"/>
      <c r="AZ941" s="104"/>
      <c r="BA941" s="104"/>
      <c r="BB941" s="104"/>
      <c r="BC941" s="104"/>
      <c r="BD941" s="104"/>
      <c r="BE941" s="104"/>
      <c r="BF941" s="104"/>
      <c r="BG941" s="104"/>
      <c r="BH941" s="104"/>
      <c r="BI941" s="104"/>
      <c r="BJ941" s="104"/>
      <c r="BK941" s="104"/>
      <c r="BL941" s="104"/>
      <c r="BM941" s="104"/>
      <c r="BN941" s="104"/>
      <c r="BO941" s="104"/>
      <c r="BP941" s="104"/>
    </row>
    <row r="942" spans="1:68" ht="39" customHeight="1" x14ac:dyDescent="0.25">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c r="AB942" s="104"/>
      <c r="AC942" s="104"/>
      <c r="AD942" s="104"/>
      <c r="AE942" s="104"/>
      <c r="AF942" s="104"/>
      <c r="AG942" s="104"/>
      <c r="AH942" s="104"/>
      <c r="AI942" s="104"/>
      <c r="AJ942" s="104"/>
      <c r="AK942" s="104"/>
      <c r="AL942" s="184"/>
      <c r="AM942" s="184"/>
      <c r="AN942" s="104"/>
      <c r="AO942" s="104"/>
      <c r="AP942" s="104"/>
      <c r="AQ942" s="104"/>
      <c r="AR942" s="104"/>
      <c r="AS942" s="104"/>
      <c r="AT942" s="104"/>
      <c r="AU942" s="104"/>
      <c r="AV942" s="104"/>
      <c r="AW942" s="104"/>
      <c r="AX942" s="104"/>
      <c r="AY942" s="104"/>
      <c r="AZ942" s="104"/>
      <c r="BA942" s="104"/>
      <c r="BB942" s="104"/>
      <c r="BC942" s="104"/>
      <c r="BD942" s="104"/>
      <c r="BE942" s="104"/>
      <c r="BF942" s="104"/>
      <c r="BG942" s="104"/>
      <c r="BH942" s="104"/>
      <c r="BI942" s="104"/>
      <c r="BJ942" s="104"/>
      <c r="BK942" s="104"/>
      <c r="BL942" s="104"/>
      <c r="BM942" s="104"/>
      <c r="BN942" s="104"/>
      <c r="BO942" s="104"/>
      <c r="BP942" s="104"/>
    </row>
    <row r="943" spans="1:68" ht="39" customHeight="1" x14ac:dyDescent="0.25">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G943" s="104"/>
      <c r="AH943" s="104"/>
      <c r="AI943" s="104"/>
      <c r="AJ943" s="104"/>
      <c r="AK943" s="104"/>
      <c r="AL943" s="184"/>
      <c r="AM943" s="184"/>
      <c r="AN943" s="104"/>
      <c r="AO943" s="104"/>
      <c r="AP943" s="104"/>
      <c r="AQ943" s="104"/>
      <c r="AR943" s="104"/>
      <c r="AS943" s="104"/>
      <c r="AT943" s="104"/>
      <c r="AU943" s="104"/>
      <c r="AV943" s="104"/>
      <c r="AW943" s="104"/>
      <c r="AX943" s="104"/>
      <c r="AY943" s="104"/>
      <c r="AZ943" s="104"/>
      <c r="BA943" s="104"/>
      <c r="BB943" s="104"/>
      <c r="BC943" s="104"/>
      <c r="BD943" s="104"/>
      <c r="BE943" s="104"/>
      <c r="BF943" s="104"/>
      <c r="BG943" s="104"/>
      <c r="BH943" s="104"/>
      <c r="BI943" s="104"/>
      <c r="BJ943" s="104"/>
      <c r="BK943" s="104"/>
      <c r="BL943" s="104"/>
      <c r="BM943" s="104"/>
      <c r="BN943" s="104"/>
      <c r="BO943" s="104"/>
      <c r="BP943" s="104"/>
    </row>
    <row r="944" spans="1:68" ht="39" customHeight="1" x14ac:dyDescent="0.25">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c r="AB944" s="104"/>
      <c r="AC944" s="104"/>
      <c r="AD944" s="104"/>
      <c r="AE944" s="104"/>
      <c r="AF944" s="104"/>
      <c r="AG944" s="104"/>
      <c r="AH944" s="104"/>
      <c r="AI944" s="104"/>
      <c r="AJ944" s="104"/>
      <c r="AK944" s="104"/>
      <c r="AL944" s="184"/>
      <c r="AM944" s="184"/>
      <c r="AN944" s="104"/>
      <c r="AO944" s="104"/>
      <c r="AP944" s="104"/>
      <c r="AQ944" s="104"/>
      <c r="AR944" s="104"/>
      <c r="AS944" s="104"/>
      <c r="AT944" s="104"/>
      <c r="AU944" s="104"/>
      <c r="AV944" s="104"/>
      <c r="AW944" s="104"/>
      <c r="AX944" s="104"/>
      <c r="AY944" s="104"/>
      <c r="AZ944" s="104"/>
      <c r="BA944" s="104"/>
      <c r="BB944" s="104"/>
      <c r="BC944" s="104"/>
      <c r="BD944" s="104"/>
      <c r="BE944" s="104"/>
      <c r="BF944" s="104"/>
      <c r="BG944" s="104"/>
      <c r="BH944" s="104"/>
      <c r="BI944" s="104"/>
      <c r="BJ944" s="104"/>
      <c r="BK944" s="104"/>
      <c r="BL944" s="104"/>
      <c r="BM944" s="104"/>
      <c r="BN944" s="104"/>
      <c r="BO944" s="104"/>
      <c r="BP944" s="104"/>
    </row>
    <row r="945" spans="1:68" ht="39" customHeight="1" x14ac:dyDescent="0.25">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c r="AC945" s="104"/>
      <c r="AD945" s="104"/>
      <c r="AE945" s="104"/>
      <c r="AF945" s="104"/>
      <c r="AG945" s="104"/>
      <c r="AH945" s="104"/>
      <c r="AI945" s="104"/>
      <c r="AJ945" s="104"/>
      <c r="AK945" s="104"/>
      <c r="AL945" s="184"/>
      <c r="AM945" s="184"/>
      <c r="AN945" s="104"/>
      <c r="AO945" s="104"/>
      <c r="AP945" s="104"/>
      <c r="AQ945" s="104"/>
      <c r="AR945" s="104"/>
      <c r="AS945" s="104"/>
      <c r="AT945" s="104"/>
      <c r="AU945" s="104"/>
      <c r="AV945" s="104"/>
      <c r="AW945" s="104"/>
      <c r="AX945" s="104"/>
      <c r="AY945" s="104"/>
      <c r="AZ945" s="104"/>
      <c r="BA945" s="104"/>
      <c r="BB945" s="104"/>
      <c r="BC945" s="104"/>
      <c r="BD945" s="104"/>
      <c r="BE945" s="104"/>
      <c r="BF945" s="104"/>
      <c r="BG945" s="104"/>
      <c r="BH945" s="104"/>
      <c r="BI945" s="104"/>
      <c r="BJ945" s="104"/>
      <c r="BK945" s="104"/>
      <c r="BL945" s="104"/>
      <c r="BM945" s="104"/>
      <c r="BN945" s="104"/>
      <c r="BO945" s="104"/>
      <c r="BP945" s="104"/>
    </row>
    <row r="946" spans="1:68" ht="39" customHeight="1" x14ac:dyDescent="0.25">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c r="AB946" s="104"/>
      <c r="AC946" s="104"/>
      <c r="AD946" s="104"/>
      <c r="AE946" s="104"/>
      <c r="AF946" s="104"/>
      <c r="AG946" s="104"/>
      <c r="AH946" s="104"/>
      <c r="AI946" s="104"/>
      <c r="AJ946" s="104"/>
      <c r="AK946" s="104"/>
      <c r="AL946" s="184"/>
      <c r="AM946" s="184"/>
      <c r="AN946" s="104"/>
      <c r="AO946" s="104"/>
      <c r="AP946" s="104"/>
      <c r="AQ946" s="104"/>
      <c r="AR946" s="104"/>
      <c r="AS946" s="104"/>
      <c r="AT946" s="104"/>
      <c r="AU946" s="104"/>
      <c r="AV946" s="104"/>
      <c r="AW946" s="104"/>
      <c r="AX946" s="104"/>
      <c r="AY946" s="104"/>
      <c r="AZ946" s="104"/>
      <c r="BA946" s="104"/>
      <c r="BB946" s="104"/>
      <c r="BC946" s="104"/>
      <c r="BD946" s="104"/>
      <c r="BE946" s="104"/>
      <c r="BF946" s="104"/>
      <c r="BG946" s="104"/>
      <c r="BH946" s="104"/>
      <c r="BI946" s="104"/>
      <c r="BJ946" s="104"/>
      <c r="BK946" s="104"/>
      <c r="BL946" s="104"/>
      <c r="BM946" s="104"/>
      <c r="BN946" s="104"/>
      <c r="BO946" s="104"/>
      <c r="BP946" s="104"/>
    </row>
    <row r="947" spans="1:68" ht="39" customHeight="1" x14ac:dyDescent="0.25">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c r="AC947" s="104"/>
      <c r="AD947" s="104"/>
      <c r="AE947" s="104"/>
      <c r="AF947" s="104"/>
      <c r="AG947" s="104"/>
      <c r="AH947" s="104"/>
      <c r="AI947" s="104"/>
      <c r="AJ947" s="104"/>
      <c r="AK947" s="104"/>
      <c r="AL947" s="184"/>
      <c r="AM947" s="184"/>
      <c r="AN947" s="104"/>
      <c r="AO947" s="104"/>
      <c r="AP947" s="104"/>
      <c r="AQ947" s="104"/>
      <c r="AR947" s="104"/>
      <c r="AS947" s="104"/>
      <c r="AT947" s="104"/>
      <c r="AU947" s="104"/>
      <c r="AV947" s="104"/>
      <c r="AW947" s="104"/>
      <c r="AX947" s="104"/>
      <c r="AY947" s="104"/>
      <c r="AZ947" s="104"/>
      <c r="BA947" s="104"/>
      <c r="BB947" s="104"/>
      <c r="BC947" s="104"/>
      <c r="BD947" s="104"/>
      <c r="BE947" s="104"/>
      <c r="BF947" s="104"/>
      <c r="BG947" s="104"/>
      <c r="BH947" s="104"/>
      <c r="BI947" s="104"/>
      <c r="BJ947" s="104"/>
      <c r="BK947" s="104"/>
      <c r="BL947" s="104"/>
      <c r="BM947" s="104"/>
      <c r="BN947" s="104"/>
      <c r="BO947" s="104"/>
      <c r="BP947" s="104"/>
    </row>
    <row r="948" spans="1:68" ht="39" customHeight="1" x14ac:dyDescent="0.25">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c r="AC948" s="104"/>
      <c r="AD948" s="104"/>
      <c r="AE948" s="104"/>
      <c r="AF948" s="104"/>
      <c r="AG948" s="104"/>
      <c r="AH948" s="104"/>
      <c r="AI948" s="104"/>
      <c r="AJ948" s="104"/>
      <c r="AK948" s="104"/>
      <c r="AL948" s="184"/>
      <c r="AM948" s="184"/>
      <c r="AN948" s="104"/>
      <c r="AO948" s="104"/>
      <c r="AP948" s="104"/>
      <c r="AQ948" s="104"/>
      <c r="AR948" s="104"/>
      <c r="AS948" s="104"/>
      <c r="AT948" s="104"/>
      <c r="AU948" s="104"/>
      <c r="AV948" s="104"/>
      <c r="AW948" s="104"/>
      <c r="AX948" s="104"/>
      <c r="AY948" s="104"/>
      <c r="AZ948" s="104"/>
      <c r="BA948" s="104"/>
      <c r="BB948" s="104"/>
      <c r="BC948" s="104"/>
      <c r="BD948" s="104"/>
      <c r="BE948" s="104"/>
      <c r="BF948" s="104"/>
      <c r="BG948" s="104"/>
      <c r="BH948" s="104"/>
      <c r="BI948" s="104"/>
      <c r="BJ948" s="104"/>
      <c r="BK948" s="104"/>
      <c r="BL948" s="104"/>
      <c r="BM948" s="104"/>
      <c r="BN948" s="104"/>
      <c r="BO948" s="104"/>
      <c r="BP948" s="104"/>
    </row>
    <row r="949" spans="1:68" ht="39" customHeight="1" x14ac:dyDescent="0.25">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c r="AB949" s="104"/>
      <c r="AC949" s="104"/>
      <c r="AD949" s="104"/>
      <c r="AE949" s="104"/>
      <c r="AF949" s="104"/>
      <c r="AG949" s="104"/>
      <c r="AH949" s="104"/>
      <c r="AI949" s="104"/>
      <c r="AJ949" s="104"/>
      <c r="AK949" s="104"/>
      <c r="AL949" s="184"/>
      <c r="AM949" s="184"/>
      <c r="AN949" s="104"/>
      <c r="AO949" s="104"/>
      <c r="AP949" s="104"/>
      <c r="AQ949" s="104"/>
      <c r="AR949" s="104"/>
      <c r="AS949" s="104"/>
      <c r="AT949" s="104"/>
      <c r="AU949" s="104"/>
      <c r="AV949" s="104"/>
      <c r="AW949" s="104"/>
      <c r="AX949" s="104"/>
      <c r="AY949" s="104"/>
      <c r="AZ949" s="104"/>
      <c r="BA949" s="104"/>
      <c r="BB949" s="104"/>
      <c r="BC949" s="104"/>
      <c r="BD949" s="104"/>
      <c r="BE949" s="104"/>
      <c r="BF949" s="104"/>
      <c r="BG949" s="104"/>
      <c r="BH949" s="104"/>
      <c r="BI949" s="104"/>
      <c r="BJ949" s="104"/>
      <c r="BK949" s="104"/>
      <c r="BL949" s="104"/>
      <c r="BM949" s="104"/>
      <c r="BN949" s="104"/>
      <c r="BO949" s="104"/>
      <c r="BP949" s="104"/>
    </row>
    <row r="950" spans="1:68" ht="39" customHeight="1" x14ac:dyDescent="0.25">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104"/>
      <c r="AC950" s="104"/>
      <c r="AD950" s="104"/>
      <c r="AE950" s="104"/>
      <c r="AF950" s="104"/>
      <c r="AG950" s="104"/>
      <c r="AH950" s="104"/>
      <c r="AI950" s="104"/>
      <c r="AJ950" s="104"/>
      <c r="AK950" s="104"/>
      <c r="AL950" s="184"/>
      <c r="AM950" s="184"/>
      <c r="AN950" s="104"/>
      <c r="AO950" s="104"/>
      <c r="AP950" s="104"/>
      <c r="AQ950" s="104"/>
      <c r="AR950" s="104"/>
      <c r="AS950" s="104"/>
      <c r="AT950" s="104"/>
      <c r="AU950" s="104"/>
      <c r="AV950" s="104"/>
      <c r="AW950" s="104"/>
      <c r="AX950" s="104"/>
      <c r="AY950" s="104"/>
      <c r="AZ950" s="104"/>
      <c r="BA950" s="104"/>
      <c r="BB950" s="104"/>
      <c r="BC950" s="104"/>
      <c r="BD950" s="104"/>
      <c r="BE950" s="104"/>
      <c r="BF950" s="104"/>
      <c r="BG950" s="104"/>
      <c r="BH950" s="104"/>
      <c r="BI950" s="104"/>
      <c r="BJ950" s="104"/>
      <c r="BK950" s="104"/>
      <c r="BL950" s="104"/>
      <c r="BM950" s="104"/>
      <c r="BN950" s="104"/>
      <c r="BO950" s="104"/>
      <c r="BP950" s="104"/>
    </row>
    <row r="951" spans="1:68" ht="39" customHeight="1" x14ac:dyDescent="0.25">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104"/>
      <c r="AC951" s="104"/>
      <c r="AD951" s="104"/>
      <c r="AE951" s="104"/>
      <c r="AF951" s="104"/>
      <c r="AG951" s="104"/>
      <c r="AH951" s="104"/>
      <c r="AI951" s="104"/>
      <c r="AJ951" s="104"/>
      <c r="AK951" s="104"/>
      <c r="AL951" s="184"/>
      <c r="AM951" s="184"/>
      <c r="AN951" s="104"/>
      <c r="AO951" s="104"/>
      <c r="AP951" s="104"/>
      <c r="AQ951" s="104"/>
      <c r="AR951" s="104"/>
      <c r="AS951" s="104"/>
      <c r="AT951" s="104"/>
      <c r="AU951" s="104"/>
      <c r="AV951" s="104"/>
      <c r="AW951" s="104"/>
      <c r="AX951" s="104"/>
      <c r="AY951" s="104"/>
      <c r="AZ951" s="104"/>
      <c r="BA951" s="104"/>
      <c r="BB951" s="104"/>
      <c r="BC951" s="104"/>
      <c r="BD951" s="104"/>
      <c r="BE951" s="104"/>
      <c r="BF951" s="104"/>
      <c r="BG951" s="104"/>
      <c r="BH951" s="104"/>
      <c r="BI951" s="104"/>
      <c r="BJ951" s="104"/>
      <c r="BK951" s="104"/>
      <c r="BL951" s="104"/>
      <c r="BM951" s="104"/>
      <c r="BN951" s="104"/>
      <c r="BO951" s="104"/>
      <c r="BP951" s="104"/>
    </row>
    <row r="952" spans="1:68" ht="39" customHeight="1" x14ac:dyDescent="0.25">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c r="AB952" s="104"/>
      <c r="AC952" s="104"/>
      <c r="AD952" s="104"/>
      <c r="AE952" s="104"/>
      <c r="AF952" s="104"/>
      <c r="AG952" s="104"/>
      <c r="AH952" s="104"/>
      <c r="AI952" s="104"/>
      <c r="AJ952" s="104"/>
      <c r="AK952" s="104"/>
      <c r="AL952" s="184"/>
      <c r="AM952" s="184"/>
      <c r="AN952" s="104"/>
      <c r="AO952" s="104"/>
      <c r="AP952" s="104"/>
      <c r="AQ952" s="104"/>
      <c r="AR952" s="104"/>
      <c r="AS952" s="104"/>
      <c r="AT952" s="104"/>
      <c r="AU952" s="104"/>
      <c r="AV952" s="104"/>
      <c r="AW952" s="104"/>
      <c r="AX952" s="104"/>
      <c r="AY952" s="104"/>
      <c r="AZ952" s="104"/>
      <c r="BA952" s="104"/>
      <c r="BB952" s="104"/>
      <c r="BC952" s="104"/>
      <c r="BD952" s="104"/>
      <c r="BE952" s="104"/>
      <c r="BF952" s="104"/>
      <c r="BG952" s="104"/>
      <c r="BH952" s="104"/>
      <c r="BI952" s="104"/>
      <c r="BJ952" s="104"/>
      <c r="BK952" s="104"/>
      <c r="BL952" s="104"/>
      <c r="BM952" s="104"/>
      <c r="BN952" s="104"/>
      <c r="BO952" s="104"/>
      <c r="BP952" s="104"/>
    </row>
    <row r="953" spans="1:68" ht="39" customHeight="1" x14ac:dyDescent="0.25">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c r="AB953" s="104"/>
      <c r="AC953" s="104"/>
      <c r="AD953" s="104"/>
      <c r="AE953" s="104"/>
      <c r="AF953" s="104"/>
      <c r="AG953" s="104"/>
      <c r="AH953" s="104"/>
      <c r="AI953" s="104"/>
      <c r="AJ953" s="104"/>
      <c r="AK953" s="104"/>
      <c r="AL953" s="184"/>
      <c r="AM953" s="184"/>
      <c r="AN953" s="104"/>
      <c r="AO953" s="104"/>
      <c r="AP953" s="104"/>
      <c r="AQ953" s="104"/>
      <c r="AR953" s="104"/>
      <c r="AS953" s="104"/>
      <c r="AT953" s="104"/>
      <c r="AU953" s="104"/>
      <c r="AV953" s="104"/>
      <c r="AW953" s="104"/>
      <c r="AX953" s="104"/>
      <c r="AY953" s="104"/>
      <c r="AZ953" s="104"/>
      <c r="BA953" s="104"/>
      <c r="BB953" s="104"/>
      <c r="BC953" s="104"/>
      <c r="BD953" s="104"/>
      <c r="BE953" s="104"/>
      <c r="BF953" s="104"/>
      <c r="BG953" s="104"/>
      <c r="BH953" s="104"/>
      <c r="BI953" s="104"/>
      <c r="BJ953" s="104"/>
      <c r="BK953" s="104"/>
      <c r="BL953" s="104"/>
      <c r="BM953" s="104"/>
      <c r="BN953" s="104"/>
      <c r="BO953" s="104"/>
      <c r="BP953" s="104"/>
    </row>
    <row r="954" spans="1:68" ht="39" customHeight="1" x14ac:dyDescent="0.25">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c r="AB954" s="104"/>
      <c r="AC954" s="104"/>
      <c r="AD954" s="104"/>
      <c r="AE954" s="104"/>
      <c r="AF954" s="104"/>
      <c r="AG954" s="104"/>
      <c r="AH954" s="104"/>
      <c r="AI954" s="104"/>
      <c r="AJ954" s="104"/>
      <c r="AK954" s="104"/>
      <c r="AL954" s="184"/>
      <c r="AM954" s="184"/>
      <c r="AN954" s="104"/>
      <c r="AO954" s="104"/>
      <c r="AP954" s="104"/>
      <c r="AQ954" s="104"/>
      <c r="AR954" s="104"/>
      <c r="AS954" s="104"/>
      <c r="AT954" s="104"/>
      <c r="AU954" s="104"/>
      <c r="AV954" s="104"/>
      <c r="AW954" s="104"/>
      <c r="AX954" s="104"/>
      <c r="AY954" s="104"/>
      <c r="AZ954" s="104"/>
      <c r="BA954" s="104"/>
      <c r="BB954" s="104"/>
      <c r="BC954" s="104"/>
      <c r="BD954" s="104"/>
      <c r="BE954" s="104"/>
      <c r="BF954" s="104"/>
      <c r="BG954" s="104"/>
      <c r="BH954" s="104"/>
      <c r="BI954" s="104"/>
      <c r="BJ954" s="104"/>
      <c r="BK954" s="104"/>
      <c r="BL954" s="104"/>
      <c r="BM954" s="104"/>
      <c r="BN954" s="104"/>
      <c r="BO954" s="104"/>
      <c r="BP954" s="104"/>
    </row>
    <row r="955" spans="1:68" ht="39" customHeight="1" x14ac:dyDescent="0.25">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104"/>
      <c r="AC955" s="104"/>
      <c r="AD955" s="104"/>
      <c r="AE955" s="104"/>
      <c r="AF955" s="104"/>
      <c r="AG955" s="104"/>
      <c r="AH955" s="104"/>
      <c r="AI955" s="104"/>
      <c r="AJ955" s="104"/>
      <c r="AK955" s="104"/>
      <c r="AL955" s="184"/>
      <c r="AM955" s="184"/>
      <c r="AN955" s="104"/>
      <c r="AO955" s="104"/>
      <c r="AP955" s="104"/>
      <c r="AQ955" s="104"/>
      <c r="AR955" s="104"/>
      <c r="AS955" s="104"/>
      <c r="AT955" s="104"/>
      <c r="AU955" s="104"/>
      <c r="AV955" s="104"/>
      <c r="AW955" s="104"/>
      <c r="AX955" s="104"/>
      <c r="AY955" s="104"/>
      <c r="AZ955" s="104"/>
      <c r="BA955" s="104"/>
      <c r="BB955" s="104"/>
      <c r="BC955" s="104"/>
      <c r="BD955" s="104"/>
      <c r="BE955" s="104"/>
      <c r="BF955" s="104"/>
      <c r="BG955" s="104"/>
      <c r="BH955" s="104"/>
      <c r="BI955" s="104"/>
      <c r="BJ955" s="104"/>
      <c r="BK955" s="104"/>
      <c r="BL955" s="104"/>
      <c r="BM955" s="104"/>
      <c r="BN955" s="104"/>
      <c r="BO955" s="104"/>
      <c r="BP955" s="104"/>
    </row>
    <row r="956" spans="1:68" ht="39" customHeight="1" x14ac:dyDescent="0.25">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c r="AB956" s="104"/>
      <c r="AC956" s="104"/>
      <c r="AD956" s="104"/>
      <c r="AE956" s="104"/>
      <c r="AF956" s="104"/>
      <c r="AG956" s="104"/>
      <c r="AH956" s="104"/>
      <c r="AI956" s="104"/>
      <c r="AJ956" s="104"/>
      <c r="AK956" s="104"/>
      <c r="AL956" s="184"/>
      <c r="AM956" s="184"/>
      <c r="AN956" s="104"/>
      <c r="AO956" s="104"/>
      <c r="AP956" s="104"/>
      <c r="AQ956" s="104"/>
      <c r="AR956" s="104"/>
      <c r="AS956" s="104"/>
      <c r="AT956" s="104"/>
      <c r="AU956" s="104"/>
      <c r="AV956" s="104"/>
      <c r="AW956" s="104"/>
      <c r="AX956" s="104"/>
      <c r="AY956" s="104"/>
      <c r="AZ956" s="104"/>
      <c r="BA956" s="104"/>
      <c r="BB956" s="104"/>
      <c r="BC956" s="104"/>
      <c r="BD956" s="104"/>
      <c r="BE956" s="104"/>
      <c r="BF956" s="104"/>
      <c r="BG956" s="104"/>
      <c r="BH956" s="104"/>
      <c r="BI956" s="104"/>
      <c r="BJ956" s="104"/>
      <c r="BK956" s="104"/>
      <c r="BL956" s="104"/>
      <c r="BM956" s="104"/>
      <c r="BN956" s="104"/>
      <c r="BO956" s="104"/>
      <c r="BP956" s="104"/>
    </row>
    <row r="957" spans="1:68" ht="39" customHeight="1" x14ac:dyDescent="0.25">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c r="AB957" s="104"/>
      <c r="AC957" s="104"/>
      <c r="AD957" s="104"/>
      <c r="AE957" s="104"/>
      <c r="AF957" s="104"/>
      <c r="AG957" s="104"/>
      <c r="AH957" s="104"/>
      <c r="AI957" s="104"/>
      <c r="AJ957" s="104"/>
      <c r="AK957" s="104"/>
      <c r="AL957" s="184"/>
      <c r="AM957" s="184"/>
      <c r="AN957" s="104"/>
      <c r="AO957" s="104"/>
      <c r="AP957" s="104"/>
      <c r="AQ957" s="104"/>
      <c r="AR957" s="104"/>
      <c r="AS957" s="104"/>
      <c r="AT957" s="104"/>
      <c r="AU957" s="104"/>
      <c r="AV957" s="104"/>
      <c r="AW957" s="104"/>
      <c r="AX957" s="104"/>
      <c r="AY957" s="104"/>
      <c r="AZ957" s="104"/>
      <c r="BA957" s="104"/>
      <c r="BB957" s="104"/>
      <c r="BC957" s="104"/>
      <c r="BD957" s="104"/>
      <c r="BE957" s="104"/>
      <c r="BF957" s="104"/>
      <c r="BG957" s="104"/>
      <c r="BH957" s="104"/>
      <c r="BI957" s="104"/>
      <c r="BJ957" s="104"/>
      <c r="BK957" s="104"/>
      <c r="BL957" s="104"/>
      <c r="BM957" s="104"/>
      <c r="BN957" s="104"/>
      <c r="BO957" s="104"/>
      <c r="BP957" s="104"/>
    </row>
    <row r="958" spans="1:68" ht="39" customHeight="1" x14ac:dyDescent="0.25">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c r="AA958" s="104"/>
      <c r="AB958" s="104"/>
      <c r="AC958" s="104"/>
      <c r="AD958" s="104"/>
      <c r="AE958" s="104"/>
      <c r="AF958" s="104"/>
      <c r="AG958" s="104"/>
      <c r="AH958" s="104"/>
      <c r="AI958" s="104"/>
      <c r="AJ958" s="104"/>
      <c r="AK958" s="104"/>
      <c r="AL958" s="184"/>
      <c r="AM958" s="184"/>
      <c r="AN958" s="104"/>
      <c r="AO958" s="104"/>
      <c r="AP958" s="104"/>
      <c r="AQ958" s="104"/>
      <c r="AR958" s="104"/>
      <c r="AS958" s="104"/>
      <c r="AT958" s="104"/>
      <c r="AU958" s="104"/>
      <c r="AV958" s="104"/>
      <c r="AW958" s="104"/>
      <c r="AX958" s="104"/>
      <c r="AY958" s="104"/>
      <c r="AZ958" s="104"/>
      <c r="BA958" s="104"/>
      <c r="BB958" s="104"/>
      <c r="BC958" s="104"/>
      <c r="BD958" s="104"/>
      <c r="BE958" s="104"/>
      <c r="BF958" s="104"/>
      <c r="BG958" s="104"/>
      <c r="BH958" s="104"/>
      <c r="BI958" s="104"/>
      <c r="BJ958" s="104"/>
      <c r="BK958" s="104"/>
      <c r="BL958" s="104"/>
      <c r="BM958" s="104"/>
      <c r="BN958" s="104"/>
      <c r="BO958" s="104"/>
      <c r="BP958" s="104"/>
    </row>
    <row r="959" spans="1:68" ht="39" customHeight="1" x14ac:dyDescent="0.25">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c r="AA959" s="104"/>
      <c r="AB959" s="104"/>
      <c r="AC959" s="104"/>
      <c r="AD959" s="104"/>
      <c r="AE959" s="104"/>
      <c r="AF959" s="104"/>
      <c r="AG959" s="104"/>
      <c r="AH959" s="104"/>
      <c r="AI959" s="104"/>
      <c r="AJ959" s="104"/>
      <c r="AK959" s="104"/>
      <c r="AL959" s="184"/>
      <c r="AM959" s="184"/>
      <c r="AN959" s="104"/>
      <c r="AO959" s="104"/>
      <c r="AP959" s="104"/>
      <c r="AQ959" s="104"/>
      <c r="AR959" s="104"/>
      <c r="AS959" s="104"/>
      <c r="AT959" s="104"/>
      <c r="AU959" s="104"/>
      <c r="AV959" s="104"/>
      <c r="AW959" s="104"/>
      <c r="AX959" s="104"/>
      <c r="AY959" s="104"/>
      <c r="AZ959" s="104"/>
      <c r="BA959" s="104"/>
      <c r="BB959" s="104"/>
      <c r="BC959" s="104"/>
      <c r="BD959" s="104"/>
      <c r="BE959" s="104"/>
      <c r="BF959" s="104"/>
      <c r="BG959" s="104"/>
      <c r="BH959" s="104"/>
      <c r="BI959" s="104"/>
      <c r="BJ959" s="104"/>
      <c r="BK959" s="104"/>
      <c r="BL959" s="104"/>
      <c r="BM959" s="104"/>
      <c r="BN959" s="104"/>
      <c r="BO959" s="104"/>
      <c r="BP959" s="104"/>
    </row>
    <row r="960" spans="1:68" ht="39" customHeight="1" x14ac:dyDescent="0.25">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c r="AA960" s="104"/>
      <c r="AB960" s="104"/>
      <c r="AC960" s="104"/>
      <c r="AD960" s="104"/>
      <c r="AE960" s="104"/>
      <c r="AF960" s="104"/>
      <c r="AG960" s="104"/>
      <c r="AH960" s="104"/>
      <c r="AI960" s="104"/>
      <c r="AJ960" s="104"/>
      <c r="AK960" s="104"/>
      <c r="AL960" s="184"/>
      <c r="AM960" s="184"/>
      <c r="AN960" s="104"/>
      <c r="AO960" s="104"/>
      <c r="AP960" s="104"/>
      <c r="AQ960" s="104"/>
      <c r="AR960" s="104"/>
      <c r="AS960" s="104"/>
      <c r="AT960" s="104"/>
      <c r="AU960" s="104"/>
      <c r="AV960" s="104"/>
      <c r="AW960" s="104"/>
      <c r="AX960" s="104"/>
      <c r="AY960" s="104"/>
      <c r="AZ960" s="104"/>
      <c r="BA960" s="104"/>
      <c r="BB960" s="104"/>
      <c r="BC960" s="104"/>
      <c r="BD960" s="104"/>
      <c r="BE960" s="104"/>
      <c r="BF960" s="104"/>
      <c r="BG960" s="104"/>
      <c r="BH960" s="104"/>
      <c r="BI960" s="104"/>
      <c r="BJ960" s="104"/>
      <c r="BK960" s="104"/>
      <c r="BL960" s="104"/>
      <c r="BM960" s="104"/>
      <c r="BN960" s="104"/>
      <c r="BO960" s="104"/>
      <c r="BP960" s="104"/>
    </row>
    <row r="961" spans="1:68" ht="39" customHeight="1" x14ac:dyDescent="0.25">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c r="AB961" s="104"/>
      <c r="AC961" s="104"/>
      <c r="AD961" s="104"/>
      <c r="AE961" s="104"/>
      <c r="AF961" s="104"/>
      <c r="AG961" s="104"/>
      <c r="AH961" s="104"/>
      <c r="AI961" s="104"/>
      <c r="AJ961" s="104"/>
      <c r="AK961" s="104"/>
      <c r="AL961" s="184"/>
      <c r="AM961" s="184"/>
      <c r="AN961" s="104"/>
      <c r="AO961" s="104"/>
      <c r="AP961" s="104"/>
      <c r="AQ961" s="104"/>
      <c r="AR961" s="104"/>
      <c r="AS961" s="104"/>
      <c r="AT961" s="104"/>
      <c r="AU961" s="104"/>
      <c r="AV961" s="104"/>
      <c r="AW961" s="104"/>
      <c r="AX961" s="104"/>
      <c r="AY961" s="104"/>
      <c r="AZ961" s="104"/>
      <c r="BA961" s="104"/>
      <c r="BB961" s="104"/>
      <c r="BC961" s="104"/>
      <c r="BD961" s="104"/>
      <c r="BE961" s="104"/>
      <c r="BF961" s="104"/>
      <c r="BG961" s="104"/>
      <c r="BH961" s="104"/>
      <c r="BI961" s="104"/>
      <c r="BJ961" s="104"/>
      <c r="BK961" s="104"/>
      <c r="BL961" s="104"/>
      <c r="BM961" s="104"/>
      <c r="BN961" s="104"/>
      <c r="BO961" s="104"/>
      <c r="BP961" s="104"/>
    </row>
    <row r="962" spans="1:68" ht="39" customHeight="1" x14ac:dyDescent="0.25">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c r="AB962" s="104"/>
      <c r="AC962" s="104"/>
      <c r="AD962" s="104"/>
      <c r="AE962" s="104"/>
      <c r="AF962" s="104"/>
      <c r="AG962" s="104"/>
      <c r="AH962" s="104"/>
      <c r="AI962" s="104"/>
      <c r="AJ962" s="104"/>
      <c r="AK962" s="104"/>
      <c r="AL962" s="184"/>
      <c r="AM962" s="184"/>
      <c r="AN962" s="104"/>
      <c r="AO962" s="104"/>
      <c r="AP962" s="104"/>
      <c r="AQ962" s="104"/>
      <c r="AR962" s="104"/>
      <c r="AS962" s="104"/>
      <c r="AT962" s="104"/>
      <c r="AU962" s="104"/>
      <c r="AV962" s="104"/>
      <c r="AW962" s="104"/>
      <c r="AX962" s="104"/>
      <c r="AY962" s="104"/>
      <c r="AZ962" s="104"/>
      <c r="BA962" s="104"/>
      <c r="BB962" s="104"/>
      <c r="BC962" s="104"/>
      <c r="BD962" s="104"/>
      <c r="BE962" s="104"/>
      <c r="BF962" s="104"/>
      <c r="BG962" s="104"/>
      <c r="BH962" s="104"/>
      <c r="BI962" s="104"/>
      <c r="BJ962" s="104"/>
      <c r="BK962" s="104"/>
      <c r="BL962" s="104"/>
      <c r="BM962" s="104"/>
      <c r="BN962" s="104"/>
      <c r="BO962" s="104"/>
      <c r="BP962" s="104"/>
    </row>
    <row r="963" spans="1:68" ht="39" customHeight="1" x14ac:dyDescent="0.25">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c r="AA963" s="104"/>
      <c r="AB963" s="104"/>
      <c r="AC963" s="104"/>
      <c r="AD963" s="104"/>
      <c r="AE963" s="104"/>
      <c r="AF963" s="104"/>
      <c r="AG963" s="104"/>
      <c r="AH963" s="104"/>
      <c r="AI963" s="104"/>
      <c r="AJ963" s="104"/>
      <c r="AK963" s="104"/>
      <c r="AL963" s="184"/>
      <c r="AM963" s="184"/>
      <c r="AN963" s="104"/>
      <c r="AO963" s="104"/>
      <c r="AP963" s="104"/>
      <c r="AQ963" s="104"/>
      <c r="AR963" s="104"/>
      <c r="AS963" s="104"/>
      <c r="AT963" s="104"/>
      <c r="AU963" s="104"/>
      <c r="AV963" s="104"/>
      <c r="AW963" s="104"/>
      <c r="AX963" s="104"/>
      <c r="AY963" s="104"/>
      <c r="AZ963" s="104"/>
      <c r="BA963" s="104"/>
      <c r="BB963" s="104"/>
      <c r="BC963" s="104"/>
      <c r="BD963" s="104"/>
      <c r="BE963" s="104"/>
      <c r="BF963" s="104"/>
      <c r="BG963" s="104"/>
      <c r="BH963" s="104"/>
      <c r="BI963" s="104"/>
      <c r="BJ963" s="104"/>
      <c r="BK963" s="104"/>
      <c r="BL963" s="104"/>
      <c r="BM963" s="104"/>
      <c r="BN963" s="104"/>
      <c r="BO963" s="104"/>
      <c r="BP963" s="104"/>
    </row>
    <row r="964" spans="1:68" ht="39" customHeight="1" x14ac:dyDescent="0.25">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c r="AA964" s="104"/>
      <c r="AB964" s="104"/>
      <c r="AC964" s="104"/>
      <c r="AD964" s="104"/>
      <c r="AE964" s="104"/>
      <c r="AF964" s="104"/>
      <c r="AG964" s="104"/>
      <c r="AH964" s="104"/>
      <c r="AI964" s="104"/>
      <c r="AJ964" s="104"/>
      <c r="AK964" s="104"/>
      <c r="AL964" s="184"/>
      <c r="AM964" s="184"/>
      <c r="AN964" s="104"/>
      <c r="AO964" s="104"/>
      <c r="AP964" s="104"/>
      <c r="AQ964" s="104"/>
      <c r="AR964" s="104"/>
      <c r="AS964" s="104"/>
      <c r="AT964" s="104"/>
      <c r="AU964" s="104"/>
      <c r="AV964" s="104"/>
      <c r="AW964" s="104"/>
      <c r="AX964" s="104"/>
      <c r="AY964" s="104"/>
      <c r="AZ964" s="104"/>
      <c r="BA964" s="104"/>
      <c r="BB964" s="104"/>
      <c r="BC964" s="104"/>
      <c r="BD964" s="104"/>
      <c r="BE964" s="104"/>
      <c r="BF964" s="104"/>
      <c r="BG964" s="104"/>
      <c r="BH964" s="104"/>
      <c r="BI964" s="104"/>
      <c r="BJ964" s="104"/>
      <c r="BK964" s="104"/>
      <c r="BL964" s="104"/>
      <c r="BM964" s="104"/>
      <c r="BN964" s="104"/>
      <c r="BO964" s="104"/>
      <c r="BP964" s="104"/>
    </row>
    <row r="965" spans="1:68" ht="39" customHeight="1" x14ac:dyDescent="0.25">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c r="AB965" s="104"/>
      <c r="AC965" s="104"/>
      <c r="AD965" s="104"/>
      <c r="AE965" s="104"/>
      <c r="AF965" s="104"/>
      <c r="AG965" s="104"/>
      <c r="AH965" s="104"/>
      <c r="AI965" s="104"/>
      <c r="AJ965" s="104"/>
      <c r="AK965" s="104"/>
      <c r="AL965" s="184"/>
      <c r="AM965" s="184"/>
      <c r="AN965" s="104"/>
      <c r="AO965" s="104"/>
      <c r="AP965" s="104"/>
      <c r="AQ965" s="104"/>
      <c r="AR965" s="104"/>
      <c r="AS965" s="104"/>
      <c r="AT965" s="104"/>
      <c r="AU965" s="104"/>
      <c r="AV965" s="104"/>
      <c r="AW965" s="104"/>
      <c r="AX965" s="104"/>
      <c r="AY965" s="104"/>
      <c r="AZ965" s="104"/>
      <c r="BA965" s="104"/>
      <c r="BB965" s="104"/>
      <c r="BC965" s="104"/>
      <c r="BD965" s="104"/>
      <c r="BE965" s="104"/>
      <c r="BF965" s="104"/>
      <c r="BG965" s="104"/>
      <c r="BH965" s="104"/>
      <c r="BI965" s="104"/>
      <c r="BJ965" s="104"/>
      <c r="BK965" s="104"/>
      <c r="BL965" s="104"/>
      <c r="BM965" s="104"/>
      <c r="BN965" s="104"/>
      <c r="BO965" s="104"/>
      <c r="BP965" s="104"/>
    </row>
    <row r="966" spans="1:68" ht="39" customHeight="1" x14ac:dyDescent="0.25">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c r="AA966" s="104"/>
      <c r="AB966" s="104"/>
      <c r="AC966" s="104"/>
      <c r="AD966" s="104"/>
      <c r="AE966" s="104"/>
      <c r="AF966" s="104"/>
      <c r="AG966" s="104"/>
      <c r="AH966" s="104"/>
      <c r="AI966" s="104"/>
      <c r="AJ966" s="104"/>
      <c r="AK966" s="104"/>
      <c r="AL966" s="184"/>
      <c r="AM966" s="184"/>
      <c r="AN966" s="104"/>
      <c r="AO966" s="104"/>
      <c r="AP966" s="104"/>
      <c r="AQ966" s="104"/>
      <c r="AR966" s="104"/>
      <c r="AS966" s="104"/>
      <c r="AT966" s="104"/>
      <c r="AU966" s="104"/>
      <c r="AV966" s="104"/>
      <c r="AW966" s="104"/>
      <c r="AX966" s="104"/>
      <c r="AY966" s="104"/>
      <c r="AZ966" s="104"/>
      <c r="BA966" s="104"/>
      <c r="BB966" s="104"/>
      <c r="BC966" s="104"/>
      <c r="BD966" s="104"/>
      <c r="BE966" s="104"/>
      <c r="BF966" s="104"/>
      <c r="BG966" s="104"/>
      <c r="BH966" s="104"/>
      <c r="BI966" s="104"/>
      <c r="BJ966" s="104"/>
      <c r="BK966" s="104"/>
      <c r="BL966" s="104"/>
      <c r="BM966" s="104"/>
      <c r="BN966" s="104"/>
      <c r="BO966" s="104"/>
      <c r="BP966" s="104"/>
    </row>
    <row r="967" spans="1:68" ht="39" customHeight="1" x14ac:dyDescent="0.25">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c r="AA967" s="104"/>
      <c r="AB967" s="104"/>
      <c r="AC967" s="104"/>
      <c r="AD967" s="104"/>
      <c r="AE967" s="104"/>
      <c r="AF967" s="104"/>
      <c r="AG967" s="104"/>
      <c r="AH967" s="104"/>
      <c r="AI967" s="104"/>
      <c r="AJ967" s="104"/>
      <c r="AK967" s="104"/>
      <c r="AL967" s="184"/>
      <c r="AM967" s="184"/>
      <c r="AN967" s="104"/>
      <c r="AO967" s="104"/>
      <c r="AP967" s="104"/>
      <c r="AQ967" s="104"/>
      <c r="AR967" s="104"/>
      <c r="AS967" s="104"/>
      <c r="AT967" s="104"/>
      <c r="AU967" s="104"/>
      <c r="AV967" s="104"/>
      <c r="AW967" s="104"/>
      <c r="AX967" s="104"/>
      <c r="AY967" s="104"/>
      <c r="AZ967" s="104"/>
      <c r="BA967" s="104"/>
      <c r="BB967" s="104"/>
      <c r="BC967" s="104"/>
      <c r="BD967" s="104"/>
      <c r="BE967" s="104"/>
      <c r="BF967" s="104"/>
      <c r="BG967" s="104"/>
      <c r="BH967" s="104"/>
      <c r="BI967" s="104"/>
      <c r="BJ967" s="104"/>
      <c r="BK967" s="104"/>
      <c r="BL967" s="104"/>
      <c r="BM967" s="104"/>
      <c r="BN967" s="104"/>
      <c r="BO967" s="104"/>
      <c r="BP967" s="104"/>
    </row>
    <row r="968" spans="1:68" ht="39" customHeight="1" x14ac:dyDescent="0.25">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c r="AB968" s="104"/>
      <c r="AC968" s="104"/>
      <c r="AD968" s="104"/>
      <c r="AE968" s="104"/>
      <c r="AF968" s="104"/>
      <c r="AG968" s="104"/>
      <c r="AH968" s="104"/>
      <c r="AI968" s="104"/>
      <c r="AJ968" s="104"/>
      <c r="AK968" s="104"/>
      <c r="AL968" s="184"/>
      <c r="AM968" s="184"/>
      <c r="AN968" s="104"/>
      <c r="AO968" s="104"/>
      <c r="AP968" s="104"/>
      <c r="AQ968" s="104"/>
      <c r="AR968" s="104"/>
      <c r="AS968" s="104"/>
      <c r="AT968" s="104"/>
      <c r="AU968" s="104"/>
      <c r="AV968" s="104"/>
      <c r="AW968" s="104"/>
      <c r="AX968" s="104"/>
      <c r="AY968" s="104"/>
      <c r="AZ968" s="104"/>
      <c r="BA968" s="104"/>
      <c r="BB968" s="104"/>
      <c r="BC968" s="104"/>
      <c r="BD968" s="104"/>
      <c r="BE968" s="104"/>
      <c r="BF968" s="104"/>
      <c r="BG968" s="104"/>
      <c r="BH968" s="104"/>
      <c r="BI968" s="104"/>
      <c r="BJ968" s="104"/>
      <c r="BK968" s="104"/>
      <c r="BL968" s="104"/>
      <c r="BM968" s="104"/>
      <c r="BN968" s="104"/>
      <c r="BO968" s="104"/>
      <c r="BP968" s="104"/>
    </row>
    <row r="969" spans="1:68" ht="39" customHeight="1" x14ac:dyDescent="0.25">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c r="AA969" s="104"/>
      <c r="AB969" s="104"/>
      <c r="AC969" s="104"/>
      <c r="AD969" s="104"/>
      <c r="AE969" s="104"/>
      <c r="AF969" s="104"/>
      <c r="AG969" s="104"/>
      <c r="AH969" s="104"/>
      <c r="AI969" s="104"/>
      <c r="AJ969" s="104"/>
      <c r="AK969" s="104"/>
      <c r="AL969" s="184"/>
      <c r="AM969" s="184"/>
      <c r="AN969" s="104"/>
      <c r="AO969" s="104"/>
      <c r="AP969" s="104"/>
      <c r="AQ969" s="104"/>
      <c r="AR969" s="104"/>
      <c r="AS969" s="104"/>
      <c r="AT969" s="104"/>
      <c r="AU969" s="104"/>
      <c r="AV969" s="104"/>
      <c r="AW969" s="104"/>
      <c r="AX969" s="104"/>
      <c r="AY969" s="104"/>
      <c r="AZ969" s="104"/>
      <c r="BA969" s="104"/>
      <c r="BB969" s="104"/>
      <c r="BC969" s="104"/>
      <c r="BD969" s="104"/>
      <c r="BE969" s="104"/>
      <c r="BF969" s="104"/>
      <c r="BG969" s="104"/>
      <c r="BH969" s="104"/>
      <c r="BI969" s="104"/>
      <c r="BJ969" s="104"/>
      <c r="BK969" s="104"/>
      <c r="BL969" s="104"/>
      <c r="BM969" s="104"/>
      <c r="BN969" s="104"/>
      <c r="BO969" s="104"/>
      <c r="BP969" s="104"/>
    </row>
    <row r="970" spans="1:68" ht="39" customHeight="1" x14ac:dyDescent="0.25">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84"/>
      <c r="AM970" s="184"/>
      <c r="AN970" s="104"/>
      <c r="AO970" s="104"/>
      <c r="AP970" s="104"/>
      <c r="AQ970" s="104"/>
      <c r="AR970" s="104"/>
      <c r="AS970" s="104"/>
      <c r="AT970" s="104"/>
      <c r="AU970" s="104"/>
      <c r="AV970" s="104"/>
      <c r="AW970" s="104"/>
      <c r="AX970" s="104"/>
      <c r="AY970" s="104"/>
      <c r="AZ970" s="104"/>
      <c r="BA970" s="104"/>
      <c r="BB970" s="104"/>
      <c r="BC970" s="104"/>
      <c r="BD970" s="104"/>
      <c r="BE970" s="104"/>
      <c r="BF970" s="104"/>
      <c r="BG970" s="104"/>
      <c r="BH970" s="104"/>
      <c r="BI970" s="104"/>
      <c r="BJ970" s="104"/>
      <c r="BK970" s="104"/>
      <c r="BL970" s="104"/>
      <c r="BM970" s="104"/>
      <c r="BN970" s="104"/>
      <c r="BO970" s="104"/>
      <c r="BP970" s="104"/>
    </row>
    <row r="971" spans="1:68" ht="39" customHeight="1" x14ac:dyDescent="0.25">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c r="AA971" s="104"/>
      <c r="AB971" s="104"/>
      <c r="AC971" s="104"/>
      <c r="AD971" s="104"/>
      <c r="AE971" s="104"/>
      <c r="AF971" s="104"/>
      <c r="AG971" s="104"/>
      <c r="AH971" s="104"/>
      <c r="AI971" s="104"/>
      <c r="AJ971" s="104"/>
      <c r="AK971" s="104"/>
      <c r="AL971" s="184"/>
      <c r="AM971" s="184"/>
      <c r="AN971" s="104"/>
      <c r="AO971" s="104"/>
      <c r="AP971" s="104"/>
      <c r="AQ971" s="104"/>
      <c r="AR971" s="104"/>
      <c r="AS971" s="104"/>
      <c r="AT971" s="104"/>
      <c r="AU971" s="104"/>
      <c r="AV971" s="104"/>
      <c r="AW971" s="104"/>
      <c r="AX971" s="104"/>
      <c r="AY971" s="104"/>
      <c r="AZ971" s="104"/>
      <c r="BA971" s="104"/>
      <c r="BB971" s="104"/>
      <c r="BC971" s="104"/>
      <c r="BD971" s="104"/>
      <c r="BE971" s="104"/>
      <c r="BF971" s="104"/>
      <c r="BG971" s="104"/>
      <c r="BH971" s="104"/>
      <c r="BI971" s="104"/>
      <c r="BJ971" s="104"/>
      <c r="BK971" s="104"/>
      <c r="BL971" s="104"/>
      <c r="BM971" s="104"/>
      <c r="BN971" s="104"/>
      <c r="BO971" s="104"/>
      <c r="BP971" s="104"/>
    </row>
    <row r="972" spans="1:68" ht="39" customHeight="1" x14ac:dyDescent="0.25">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c r="AA972" s="104"/>
      <c r="AB972" s="104"/>
      <c r="AC972" s="104"/>
      <c r="AD972" s="104"/>
      <c r="AE972" s="104"/>
      <c r="AF972" s="104"/>
      <c r="AG972" s="104"/>
      <c r="AH972" s="104"/>
      <c r="AI972" s="104"/>
      <c r="AJ972" s="104"/>
      <c r="AK972" s="104"/>
      <c r="AL972" s="184"/>
      <c r="AM972" s="184"/>
      <c r="AN972" s="104"/>
      <c r="AO972" s="104"/>
      <c r="AP972" s="104"/>
      <c r="AQ972" s="104"/>
      <c r="AR972" s="104"/>
      <c r="AS972" s="104"/>
      <c r="AT972" s="104"/>
      <c r="AU972" s="104"/>
      <c r="AV972" s="104"/>
      <c r="AW972" s="104"/>
      <c r="AX972" s="104"/>
      <c r="AY972" s="104"/>
      <c r="AZ972" s="104"/>
      <c r="BA972" s="104"/>
      <c r="BB972" s="104"/>
      <c r="BC972" s="104"/>
      <c r="BD972" s="104"/>
      <c r="BE972" s="104"/>
      <c r="BF972" s="104"/>
      <c r="BG972" s="104"/>
      <c r="BH972" s="104"/>
      <c r="BI972" s="104"/>
      <c r="BJ972" s="104"/>
      <c r="BK972" s="104"/>
      <c r="BL972" s="104"/>
      <c r="BM972" s="104"/>
      <c r="BN972" s="104"/>
      <c r="BO972" s="104"/>
      <c r="BP972" s="104"/>
    </row>
    <row r="973" spans="1:68" ht="39" customHeight="1" x14ac:dyDescent="0.25">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c r="AA973" s="104"/>
      <c r="AB973" s="104"/>
      <c r="AC973" s="104"/>
      <c r="AD973" s="104"/>
      <c r="AE973" s="104"/>
      <c r="AF973" s="104"/>
      <c r="AG973" s="104"/>
      <c r="AH973" s="104"/>
      <c r="AI973" s="104"/>
      <c r="AJ973" s="104"/>
      <c r="AK973" s="104"/>
      <c r="AL973" s="184"/>
      <c r="AM973" s="184"/>
      <c r="AN973" s="104"/>
      <c r="AO973" s="104"/>
      <c r="AP973" s="104"/>
      <c r="AQ973" s="104"/>
      <c r="AR973" s="104"/>
      <c r="AS973" s="104"/>
      <c r="AT973" s="104"/>
      <c r="AU973" s="104"/>
      <c r="AV973" s="104"/>
      <c r="AW973" s="104"/>
      <c r="AX973" s="104"/>
      <c r="AY973" s="104"/>
      <c r="AZ973" s="104"/>
      <c r="BA973" s="104"/>
      <c r="BB973" s="104"/>
      <c r="BC973" s="104"/>
      <c r="BD973" s="104"/>
      <c r="BE973" s="104"/>
      <c r="BF973" s="104"/>
      <c r="BG973" s="104"/>
      <c r="BH973" s="104"/>
      <c r="BI973" s="104"/>
      <c r="BJ973" s="104"/>
      <c r="BK973" s="104"/>
      <c r="BL973" s="104"/>
      <c r="BM973" s="104"/>
      <c r="BN973" s="104"/>
      <c r="BO973" s="104"/>
      <c r="BP973" s="104"/>
    </row>
    <row r="974" spans="1:68" ht="39" customHeight="1" x14ac:dyDescent="0.25">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c r="AB974" s="104"/>
      <c r="AC974" s="104"/>
      <c r="AD974" s="104"/>
      <c r="AE974" s="104"/>
      <c r="AF974" s="104"/>
      <c r="AG974" s="104"/>
      <c r="AH974" s="104"/>
      <c r="AI974" s="104"/>
      <c r="AJ974" s="104"/>
      <c r="AK974" s="104"/>
      <c r="AL974" s="184"/>
      <c r="AM974" s="184"/>
      <c r="AN974" s="104"/>
      <c r="AO974" s="104"/>
      <c r="AP974" s="104"/>
      <c r="AQ974" s="104"/>
      <c r="AR974" s="104"/>
      <c r="AS974" s="104"/>
      <c r="AT974" s="104"/>
      <c r="AU974" s="104"/>
      <c r="AV974" s="104"/>
      <c r="AW974" s="104"/>
      <c r="AX974" s="104"/>
      <c r="AY974" s="104"/>
      <c r="AZ974" s="104"/>
      <c r="BA974" s="104"/>
      <c r="BB974" s="104"/>
      <c r="BC974" s="104"/>
      <c r="BD974" s="104"/>
      <c r="BE974" s="104"/>
      <c r="BF974" s="104"/>
      <c r="BG974" s="104"/>
      <c r="BH974" s="104"/>
      <c r="BI974" s="104"/>
      <c r="BJ974" s="104"/>
      <c r="BK974" s="104"/>
      <c r="BL974" s="104"/>
      <c r="BM974" s="104"/>
      <c r="BN974" s="104"/>
      <c r="BO974" s="104"/>
      <c r="BP974" s="104"/>
    </row>
    <row r="975" spans="1:68" ht="39" customHeight="1" x14ac:dyDescent="0.25">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c r="AA975" s="104"/>
      <c r="AB975" s="104"/>
      <c r="AC975" s="104"/>
      <c r="AD975" s="104"/>
      <c r="AE975" s="104"/>
      <c r="AF975" s="104"/>
      <c r="AG975" s="104"/>
      <c r="AH975" s="104"/>
      <c r="AI975" s="104"/>
      <c r="AJ975" s="104"/>
      <c r="AK975" s="104"/>
      <c r="AL975" s="184"/>
      <c r="AM975" s="184"/>
      <c r="AN975" s="104"/>
      <c r="AO975" s="104"/>
      <c r="AP975" s="104"/>
      <c r="AQ975" s="104"/>
      <c r="AR975" s="104"/>
      <c r="AS975" s="104"/>
      <c r="AT975" s="104"/>
      <c r="AU975" s="104"/>
      <c r="AV975" s="104"/>
      <c r="AW975" s="104"/>
      <c r="AX975" s="104"/>
      <c r="AY975" s="104"/>
      <c r="AZ975" s="104"/>
      <c r="BA975" s="104"/>
      <c r="BB975" s="104"/>
      <c r="BC975" s="104"/>
      <c r="BD975" s="104"/>
      <c r="BE975" s="104"/>
      <c r="BF975" s="104"/>
      <c r="BG975" s="104"/>
      <c r="BH975" s="104"/>
      <c r="BI975" s="104"/>
      <c r="BJ975" s="104"/>
      <c r="BK975" s="104"/>
      <c r="BL975" s="104"/>
      <c r="BM975" s="104"/>
      <c r="BN975" s="104"/>
      <c r="BO975" s="104"/>
      <c r="BP975" s="104"/>
    </row>
    <row r="976" spans="1:68" ht="39" customHeight="1" x14ac:dyDescent="0.25">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c r="AA976" s="104"/>
      <c r="AB976" s="104"/>
      <c r="AC976" s="104"/>
      <c r="AD976" s="104"/>
      <c r="AE976" s="104"/>
      <c r="AF976" s="104"/>
      <c r="AG976" s="104"/>
      <c r="AH976" s="104"/>
      <c r="AI976" s="104"/>
      <c r="AJ976" s="104"/>
      <c r="AK976" s="104"/>
      <c r="AL976" s="184"/>
      <c r="AM976" s="184"/>
      <c r="AN976" s="104"/>
      <c r="AO976" s="104"/>
      <c r="AP976" s="104"/>
      <c r="AQ976" s="104"/>
      <c r="AR976" s="104"/>
      <c r="AS976" s="104"/>
      <c r="AT976" s="104"/>
      <c r="AU976" s="104"/>
      <c r="AV976" s="104"/>
      <c r="AW976" s="104"/>
      <c r="AX976" s="104"/>
      <c r="AY976" s="104"/>
      <c r="AZ976" s="104"/>
      <c r="BA976" s="104"/>
      <c r="BB976" s="104"/>
      <c r="BC976" s="104"/>
      <c r="BD976" s="104"/>
      <c r="BE976" s="104"/>
      <c r="BF976" s="104"/>
      <c r="BG976" s="104"/>
      <c r="BH976" s="104"/>
      <c r="BI976" s="104"/>
      <c r="BJ976" s="104"/>
      <c r="BK976" s="104"/>
      <c r="BL976" s="104"/>
      <c r="BM976" s="104"/>
      <c r="BN976" s="104"/>
      <c r="BO976" s="104"/>
      <c r="BP976" s="104"/>
    </row>
    <row r="977" spans="1:68" ht="39" customHeight="1" x14ac:dyDescent="0.25">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c r="AA977" s="104"/>
      <c r="AB977" s="104"/>
      <c r="AC977" s="104"/>
      <c r="AD977" s="104"/>
      <c r="AE977" s="104"/>
      <c r="AF977" s="104"/>
      <c r="AG977" s="104"/>
      <c r="AH977" s="104"/>
      <c r="AI977" s="104"/>
      <c r="AJ977" s="104"/>
      <c r="AK977" s="104"/>
      <c r="AL977" s="184"/>
      <c r="AM977" s="184"/>
      <c r="AN977" s="104"/>
      <c r="AO977" s="104"/>
      <c r="AP977" s="104"/>
      <c r="AQ977" s="104"/>
      <c r="AR977" s="104"/>
      <c r="AS977" s="104"/>
      <c r="AT977" s="104"/>
      <c r="AU977" s="104"/>
      <c r="AV977" s="104"/>
      <c r="AW977" s="104"/>
      <c r="AX977" s="104"/>
      <c r="AY977" s="104"/>
      <c r="AZ977" s="104"/>
      <c r="BA977" s="104"/>
      <c r="BB977" s="104"/>
      <c r="BC977" s="104"/>
      <c r="BD977" s="104"/>
      <c r="BE977" s="104"/>
      <c r="BF977" s="104"/>
      <c r="BG977" s="104"/>
      <c r="BH977" s="104"/>
      <c r="BI977" s="104"/>
      <c r="BJ977" s="104"/>
      <c r="BK977" s="104"/>
      <c r="BL977" s="104"/>
      <c r="BM977" s="104"/>
      <c r="BN977" s="104"/>
      <c r="BO977" s="104"/>
      <c r="BP977" s="104"/>
    </row>
    <row r="978" spans="1:68" ht="39" customHeight="1" x14ac:dyDescent="0.25">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c r="AA978" s="104"/>
      <c r="AB978" s="104"/>
      <c r="AC978" s="104"/>
      <c r="AD978" s="104"/>
      <c r="AE978" s="104"/>
      <c r="AF978" s="104"/>
      <c r="AG978" s="104"/>
      <c r="AH978" s="104"/>
      <c r="AI978" s="104"/>
      <c r="AJ978" s="104"/>
      <c r="AK978" s="104"/>
      <c r="AL978" s="184"/>
      <c r="AM978" s="184"/>
      <c r="AN978" s="104"/>
      <c r="AO978" s="104"/>
      <c r="AP978" s="104"/>
      <c r="AQ978" s="104"/>
      <c r="AR978" s="104"/>
      <c r="AS978" s="104"/>
      <c r="AT978" s="104"/>
      <c r="AU978" s="104"/>
      <c r="AV978" s="104"/>
      <c r="AW978" s="104"/>
      <c r="AX978" s="104"/>
      <c r="AY978" s="104"/>
      <c r="AZ978" s="104"/>
      <c r="BA978" s="104"/>
      <c r="BB978" s="104"/>
      <c r="BC978" s="104"/>
      <c r="BD978" s="104"/>
      <c r="BE978" s="104"/>
      <c r="BF978" s="104"/>
      <c r="BG978" s="104"/>
      <c r="BH978" s="104"/>
      <c r="BI978" s="104"/>
      <c r="BJ978" s="104"/>
      <c r="BK978" s="104"/>
      <c r="BL978" s="104"/>
      <c r="BM978" s="104"/>
      <c r="BN978" s="104"/>
      <c r="BO978" s="104"/>
      <c r="BP978" s="104"/>
    </row>
    <row r="979" spans="1:68" ht="39" customHeight="1" x14ac:dyDescent="0.25">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c r="AA979" s="104"/>
      <c r="AB979" s="104"/>
      <c r="AC979" s="104"/>
      <c r="AD979" s="104"/>
      <c r="AE979" s="104"/>
      <c r="AF979" s="104"/>
      <c r="AG979" s="104"/>
      <c r="AH979" s="104"/>
      <c r="AI979" s="104"/>
      <c r="AJ979" s="104"/>
      <c r="AK979" s="104"/>
      <c r="AL979" s="184"/>
      <c r="AM979" s="184"/>
      <c r="AN979" s="104"/>
      <c r="AO979" s="104"/>
      <c r="AP979" s="104"/>
      <c r="AQ979" s="104"/>
      <c r="AR979" s="104"/>
      <c r="AS979" s="104"/>
      <c r="AT979" s="104"/>
      <c r="AU979" s="104"/>
      <c r="AV979" s="104"/>
      <c r="AW979" s="104"/>
      <c r="AX979" s="104"/>
      <c r="AY979" s="104"/>
      <c r="AZ979" s="104"/>
      <c r="BA979" s="104"/>
      <c r="BB979" s="104"/>
      <c r="BC979" s="104"/>
      <c r="BD979" s="104"/>
      <c r="BE979" s="104"/>
      <c r="BF979" s="104"/>
      <c r="BG979" s="104"/>
      <c r="BH979" s="104"/>
      <c r="BI979" s="104"/>
      <c r="BJ979" s="104"/>
      <c r="BK979" s="104"/>
      <c r="BL979" s="104"/>
      <c r="BM979" s="104"/>
      <c r="BN979" s="104"/>
      <c r="BO979" s="104"/>
      <c r="BP979" s="104"/>
    </row>
    <row r="980" spans="1:68" ht="39" customHeight="1" x14ac:dyDescent="0.25">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c r="AA980" s="104"/>
      <c r="AB980" s="104"/>
      <c r="AC980" s="104"/>
      <c r="AD980" s="104"/>
      <c r="AE980" s="104"/>
      <c r="AF980" s="104"/>
      <c r="AG980" s="104"/>
      <c r="AH980" s="104"/>
      <c r="AI980" s="104"/>
      <c r="AJ980" s="104"/>
      <c r="AK980" s="104"/>
      <c r="AL980" s="184"/>
      <c r="AM980" s="184"/>
      <c r="AN980" s="104"/>
      <c r="AO980" s="104"/>
      <c r="AP980" s="104"/>
      <c r="AQ980" s="104"/>
      <c r="AR980" s="104"/>
      <c r="AS980" s="104"/>
      <c r="AT980" s="104"/>
      <c r="AU980" s="104"/>
      <c r="AV980" s="104"/>
      <c r="AW980" s="104"/>
      <c r="AX980" s="104"/>
      <c r="AY980" s="104"/>
      <c r="AZ980" s="104"/>
      <c r="BA980" s="104"/>
      <c r="BB980" s="104"/>
      <c r="BC980" s="104"/>
      <c r="BD980" s="104"/>
      <c r="BE980" s="104"/>
      <c r="BF980" s="104"/>
      <c r="BG980" s="104"/>
      <c r="BH980" s="104"/>
      <c r="BI980" s="104"/>
      <c r="BJ980" s="104"/>
      <c r="BK980" s="104"/>
      <c r="BL980" s="104"/>
      <c r="BM980" s="104"/>
      <c r="BN980" s="104"/>
      <c r="BO980" s="104"/>
      <c r="BP980" s="104"/>
    </row>
    <row r="981" spans="1:68" ht="39" customHeight="1" x14ac:dyDescent="0.25">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c r="AA981" s="104"/>
      <c r="AB981" s="104"/>
      <c r="AC981" s="104"/>
      <c r="AD981" s="104"/>
      <c r="AE981" s="104"/>
      <c r="AF981" s="104"/>
      <c r="AG981" s="104"/>
      <c r="AH981" s="104"/>
      <c r="AI981" s="104"/>
      <c r="AJ981" s="104"/>
      <c r="AK981" s="104"/>
      <c r="AL981" s="184"/>
      <c r="AM981" s="184"/>
      <c r="AN981" s="104"/>
      <c r="AO981" s="104"/>
      <c r="AP981" s="104"/>
      <c r="AQ981" s="104"/>
      <c r="AR981" s="104"/>
      <c r="AS981" s="104"/>
      <c r="AT981" s="104"/>
      <c r="AU981" s="104"/>
      <c r="AV981" s="104"/>
      <c r="AW981" s="104"/>
      <c r="AX981" s="104"/>
      <c r="AY981" s="104"/>
      <c r="AZ981" s="104"/>
      <c r="BA981" s="104"/>
      <c r="BB981" s="104"/>
      <c r="BC981" s="104"/>
      <c r="BD981" s="104"/>
      <c r="BE981" s="104"/>
      <c r="BF981" s="104"/>
      <c r="BG981" s="104"/>
      <c r="BH981" s="104"/>
      <c r="BI981" s="104"/>
      <c r="BJ981" s="104"/>
      <c r="BK981" s="104"/>
      <c r="BL981" s="104"/>
      <c r="BM981" s="104"/>
      <c r="BN981" s="104"/>
      <c r="BO981" s="104"/>
      <c r="BP981" s="104"/>
    </row>
    <row r="982" spans="1:68" ht="39" customHeight="1" x14ac:dyDescent="0.25">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c r="AA982" s="104"/>
      <c r="AB982" s="104"/>
      <c r="AC982" s="104"/>
      <c r="AD982" s="104"/>
      <c r="AE982" s="104"/>
      <c r="AF982" s="104"/>
      <c r="AG982" s="104"/>
      <c r="AH982" s="104"/>
      <c r="AI982" s="104"/>
      <c r="AJ982" s="104"/>
      <c r="AK982" s="104"/>
      <c r="AL982" s="184"/>
      <c r="AM982" s="184"/>
      <c r="AN982" s="104"/>
      <c r="AO982" s="104"/>
      <c r="AP982" s="104"/>
      <c r="AQ982" s="104"/>
      <c r="AR982" s="104"/>
      <c r="AS982" s="104"/>
      <c r="AT982" s="104"/>
      <c r="AU982" s="104"/>
      <c r="AV982" s="104"/>
      <c r="AW982" s="104"/>
      <c r="AX982" s="104"/>
      <c r="AY982" s="104"/>
      <c r="AZ982" s="104"/>
      <c r="BA982" s="104"/>
      <c r="BB982" s="104"/>
      <c r="BC982" s="104"/>
      <c r="BD982" s="104"/>
      <c r="BE982" s="104"/>
      <c r="BF982" s="104"/>
      <c r="BG982" s="104"/>
      <c r="BH982" s="104"/>
      <c r="BI982" s="104"/>
      <c r="BJ982" s="104"/>
      <c r="BK982" s="104"/>
      <c r="BL982" s="104"/>
      <c r="BM982" s="104"/>
      <c r="BN982" s="104"/>
      <c r="BO982" s="104"/>
      <c r="BP982" s="104"/>
    </row>
    <row r="983" spans="1:68" ht="39" customHeight="1" x14ac:dyDescent="0.25">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c r="AA983" s="104"/>
      <c r="AB983" s="104"/>
      <c r="AC983" s="104"/>
      <c r="AD983" s="104"/>
      <c r="AE983" s="104"/>
      <c r="AF983" s="104"/>
      <c r="AG983" s="104"/>
      <c r="AH983" s="104"/>
      <c r="AI983" s="104"/>
      <c r="AJ983" s="104"/>
      <c r="AK983" s="104"/>
      <c r="AL983" s="184"/>
      <c r="AM983" s="184"/>
      <c r="AN983" s="104"/>
      <c r="AO983" s="104"/>
      <c r="AP983" s="104"/>
      <c r="AQ983" s="104"/>
      <c r="AR983" s="104"/>
      <c r="AS983" s="104"/>
      <c r="AT983" s="104"/>
      <c r="AU983" s="104"/>
      <c r="AV983" s="104"/>
      <c r="AW983" s="104"/>
      <c r="AX983" s="104"/>
      <c r="AY983" s="104"/>
      <c r="AZ983" s="104"/>
      <c r="BA983" s="104"/>
      <c r="BB983" s="104"/>
      <c r="BC983" s="104"/>
      <c r="BD983" s="104"/>
      <c r="BE983" s="104"/>
      <c r="BF983" s="104"/>
      <c r="BG983" s="104"/>
      <c r="BH983" s="104"/>
      <c r="BI983" s="104"/>
      <c r="BJ983" s="104"/>
      <c r="BK983" s="104"/>
      <c r="BL983" s="104"/>
      <c r="BM983" s="104"/>
      <c r="BN983" s="104"/>
      <c r="BO983" s="104"/>
      <c r="BP983" s="104"/>
    </row>
    <row r="984" spans="1:68" ht="39" customHeight="1" x14ac:dyDescent="0.25">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c r="AA984" s="104"/>
      <c r="AB984" s="104"/>
      <c r="AC984" s="104"/>
      <c r="AD984" s="104"/>
      <c r="AE984" s="104"/>
      <c r="AF984" s="104"/>
      <c r="AG984" s="104"/>
      <c r="AH984" s="104"/>
      <c r="AI984" s="104"/>
      <c r="AJ984" s="104"/>
      <c r="AK984" s="104"/>
      <c r="AL984" s="184"/>
      <c r="AM984" s="184"/>
      <c r="AN984" s="104"/>
      <c r="AO984" s="104"/>
      <c r="AP984" s="104"/>
      <c r="AQ984" s="104"/>
      <c r="AR984" s="104"/>
      <c r="AS984" s="104"/>
      <c r="AT984" s="104"/>
      <c r="AU984" s="104"/>
      <c r="AV984" s="104"/>
      <c r="AW984" s="104"/>
      <c r="AX984" s="104"/>
      <c r="AY984" s="104"/>
      <c r="AZ984" s="104"/>
      <c r="BA984" s="104"/>
      <c r="BB984" s="104"/>
      <c r="BC984" s="104"/>
      <c r="BD984" s="104"/>
      <c r="BE984" s="104"/>
      <c r="BF984" s="104"/>
      <c r="BG984" s="104"/>
      <c r="BH984" s="104"/>
      <c r="BI984" s="104"/>
      <c r="BJ984" s="104"/>
      <c r="BK984" s="104"/>
      <c r="BL984" s="104"/>
      <c r="BM984" s="104"/>
      <c r="BN984" s="104"/>
      <c r="BO984" s="104"/>
      <c r="BP984" s="104"/>
    </row>
    <row r="985" spans="1:68" ht="39" customHeight="1" x14ac:dyDescent="0.25">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c r="AA985" s="104"/>
      <c r="AB985" s="104"/>
      <c r="AC985" s="104"/>
      <c r="AD985" s="104"/>
      <c r="AE985" s="104"/>
      <c r="AF985" s="104"/>
      <c r="AG985" s="104"/>
      <c r="AH985" s="104"/>
      <c r="AI985" s="104"/>
      <c r="AJ985" s="104"/>
      <c r="AK985" s="104"/>
      <c r="AL985" s="184"/>
      <c r="AM985" s="184"/>
      <c r="AN985" s="104"/>
      <c r="AO985" s="104"/>
      <c r="AP985" s="104"/>
      <c r="AQ985" s="104"/>
      <c r="AR985" s="104"/>
      <c r="AS985" s="104"/>
      <c r="AT985" s="104"/>
      <c r="AU985" s="104"/>
      <c r="AV985" s="104"/>
      <c r="AW985" s="104"/>
      <c r="AX985" s="104"/>
      <c r="AY985" s="104"/>
      <c r="AZ985" s="104"/>
      <c r="BA985" s="104"/>
      <c r="BB985" s="104"/>
      <c r="BC985" s="104"/>
      <c r="BD985" s="104"/>
      <c r="BE985" s="104"/>
      <c r="BF985" s="104"/>
      <c r="BG985" s="104"/>
      <c r="BH985" s="104"/>
      <c r="BI985" s="104"/>
      <c r="BJ985" s="104"/>
      <c r="BK985" s="104"/>
      <c r="BL985" s="104"/>
      <c r="BM985" s="104"/>
      <c r="BN985" s="104"/>
      <c r="BO985" s="104"/>
      <c r="BP985" s="104"/>
    </row>
    <row r="986" spans="1:68" ht="39" customHeight="1" x14ac:dyDescent="0.25">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c r="AA986" s="104"/>
      <c r="AB986" s="104"/>
      <c r="AC986" s="104"/>
      <c r="AD986" s="104"/>
      <c r="AE986" s="104"/>
      <c r="AF986" s="104"/>
      <c r="AG986" s="104"/>
      <c r="AH986" s="104"/>
      <c r="AI986" s="104"/>
      <c r="AJ986" s="104"/>
      <c r="AK986" s="104"/>
      <c r="AL986" s="184"/>
      <c r="AM986" s="184"/>
      <c r="AN986" s="104"/>
      <c r="AO986" s="104"/>
      <c r="AP986" s="104"/>
      <c r="AQ986" s="104"/>
      <c r="AR986" s="104"/>
      <c r="AS986" s="104"/>
      <c r="AT986" s="104"/>
      <c r="AU986" s="104"/>
      <c r="AV986" s="104"/>
      <c r="AW986" s="104"/>
      <c r="AX986" s="104"/>
      <c r="AY986" s="104"/>
      <c r="AZ986" s="104"/>
      <c r="BA986" s="104"/>
      <c r="BB986" s="104"/>
      <c r="BC986" s="104"/>
      <c r="BD986" s="104"/>
      <c r="BE986" s="104"/>
      <c r="BF986" s="104"/>
      <c r="BG986" s="104"/>
      <c r="BH986" s="104"/>
      <c r="BI986" s="104"/>
      <c r="BJ986" s="104"/>
      <c r="BK986" s="104"/>
      <c r="BL986" s="104"/>
      <c r="BM986" s="104"/>
      <c r="BN986" s="104"/>
      <c r="BO986" s="104"/>
      <c r="BP986" s="104"/>
    </row>
    <row r="987" spans="1:68" ht="39" customHeight="1" x14ac:dyDescent="0.25">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c r="AA987" s="104"/>
      <c r="AB987" s="104"/>
      <c r="AC987" s="104"/>
      <c r="AD987" s="104"/>
      <c r="AE987" s="104"/>
      <c r="AF987" s="104"/>
      <c r="AG987" s="104"/>
      <c r="AH987" s="104"/>
      <c r="AI987" s="104"/>
      <c r="AJ987" s="104"/>
      <c r="AK987" s="104"/>
      <c r="AL987" s="184"/>
      <c r="AM987" s="184"/>
      <c r="AN987" s="104"/>
      <c r="AO987" s="104"/>
      <c r="AP987" s="104"/>
      <c r="AQ987" s="104"/>
      <c r="AR987" s="104"/>
      <c r="AS987" s="104"/>
      <c r="AT987" s="104"/>
      <c r="AU987" s="104"/>
      <c r="AV987" s="104"/>
      <c r="AW987" s="104"/>
      <c r="AX987" s="104"/>
      <c r="AY987" s="104"/>
      <c r="AZ987" s="104"/>
      <c r="BA987" s="104"/>
      <c r="BB987" s="104"/>
      <c r="BC987" s="104"/>
      <c r="BD987" s="104"/>
      <c r="BE987" s="104"/>
      <c r="BF987" s="104"/>
      <c r="BG987" s="104"/>
      <c r="BH987" s="104"/>
      <c r="BI987" s="104"/>
      <c r="BJ987" s="104"/>
      <c r="BK987" s="104"/>
      <c r="BL987" s="104"/>
      <c r="BM987" s="104"/>
      <c r="BN987" s="104"/>
      <c r="BO987" s="104"/>
      <c r="BP987" s="104"/>
    </row>
    <row r="988" spans="1:68" ht="39" customHeight="1" x14ac:dyDescent="0.25">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c r="AA988" s="104"/>
      <c r="AB988" s="104"/>
      <c r="AC988" s="104"/>
      <c r="AD988" s="104"/>
      <c r="AE988" s="104"/>
      <c r="AF988" s="104"/>
      <c r="AG988" s="104"/>
      <c r="AH988" s="104"/>
      <c r="AI988" s="104"/>
      <c r="AJ988" s="104"/>
      <c r="AK988" s="104"/>
      <c r="AL988" s="184"/>
      <c r="AM988" s="184"/>
      <c r="AN988" s="104"/>
      <c r="AO988" s="104"/>
      <c r="AP988" s="104"/>
      <c r="AQ988" s="104"/>
      <c r="AR988" s="104"/>
      <c r="AS988" s="104"/>
      <c r="AT988" s="104"/>
      <c r="AU988" s="104"/>
      <c r="AV988" s="104"/>
      <c r="AW988" s="104"/>
      <c r="AX988" s="104"/>
      <c r="AY988" s="104"/>
      <c r="AZ988" s="104"/>
      <c r="BA988" s="104"/>
      <c r="BB988" s="104"/>
      <c r="BC988" s="104"/>
      <c r="BD988" s="104"/>
      <c r="BE988" s="104"/>
      <c r="BF988" s="104"/>
      <c r="BG988" s="104"/>
      <c r="BH988" s="104"/>
      <c r="BI988" s="104"/>
      <c r="BJ988" s="104"/>
      <c r="BK988" s="104"/>
      <c r="BL988" s="104"/>
      <c r="BM988" s="104"/>
      <c r="BN988" s="104"/>
      <c r="BO988" s="104"/>
      <c r="BP988" s="104"/>
    </row>
    <row r="989" spans="1:68" ht="39" customHeight="1" x14ac:dyDescent="0.25">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c r="AA989" s="104"/>
      <c r="AB989" s="104"/>
      <c r="AC989" s="104"/>
      <c r="AD989" s="104"/>
      <c r="AE989" s="104"/>
      <c r="AF989" s="104"/>
      <c r="AG989" s="104"/>
      <c r="AH989" s="104"/>
      <c r="AI989" s="104"/>
      <c r="AJ989" s="104"/>
      <c r="AK989" s="104"/>
      <c r="AL989" s="184"/>
      <c r="AM989" s="184"/>
      <c r="AN989" s="104"/>
      <c r="AO989" s="104"/>
      <c r="AP989" s="104"/>
      <c r="AQ989" s="104"/>
      <c r="AR989" s="104"/>
      <c r="AS989" s="104"/>
      <c r="AT989" s="104"/>
      <c r="AU989" s="104"/>
      <c r="AV989" s="104"/>
      <c r="AW989" s="104"/>
      <c r="AX989" s="104"/>
      <c r="AY989" s="104"/>
      <c r="AZ989" s="104"/>
      <c r="BA989" s="104"/>
      <c r="BB989" s="104"/>
      <c r="BC989" s="104"/>
      <c r="BD989" s="104"/>
      <c r="BE989" s="104"/>
      <c r="BF989" s="104"/>
      <c r="BG989" s="104"/>
      <c r="BH989" s="104"/>
      <c r="BI989" s="104"/>
      <c r="BJ989" s="104"/>
      <c r="BK989" s="104"/>
      <c r="BL989" s="104"/>
      <c r="BM989" s="104"/>
      <c r="BN989" s="104"/>
      <c r="BO989" s="104"/>
      <c r="BP989" s="104"/>
    </row>
    <row r="990" spans="1:68" ht="39" customHeight="1" x14ac:dyDescent="0.25">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c r="AA990" s="104"/>
      <c r="AB990" s="104"/>
      <c r="AC990" s="104"/>
      <c r="AD990" s="104"/>
      <c r="AE990" s="104"/>
      <c r="AF990" s="104"/>
      <c r="AG990" s="104"/>
      <c r="AH990" s="104"/>
      <c r="AI990" s="104"/>
      <c r="AJ990" s="104"/>
      <c r="AK990" s="104"/>
      <c r="AL990" s="184"/>
      <c r="AM990" s="184"/>
      <c r="AN990" s="104"/>
      <c r="AO990" s="104"/>
      <c r="AP990" s="104"/>
      <c r="AQ990" s="104"/>
      <c r="AR990" s="104"/>
      <c r="AS990" s="104"/>
      <c r="AT990" s="104"/>
      <c r="AU990" s="104"/>
      <c r="AV990" s="104"/>
      <c r="AW990" s="104"/>
      <c r="AX990" s="104"/>
      <c r="AY990" s="104"/>
      <c r="AZ990" s="104"/>
      <c r="BA990" s="104"/>
      <c r="BB990" s="104"/>
      <c r="BC990" s="104"/>
      <c r="BD990" s="104"/>
      <c r="BE990" s="104"/>
      <c r="BF990" s="104"/>
      <c r="BG990" s="104"/>
      <c r="BH990" s="104"/>
      <c r="BI990" s="104"/>
      <c r="BJ990" s="104"/>
      <c r="BK990" s="104"/>
      <c r="BL990" s="104"/>
      <c r="BM990" s="104"/>
      <c r="BN990" s="104"/>
      <c r="BO990" s="104"/>
      <c r="BP990" s="104"/>
    </row>
    <row r="991" spans="1:68" ht="39" customHeight="1" x14ac:dyDescent="0.25">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c r="AA991" s="104"/>
      <c r="AB991" s="104"/>
      <c r="AC991" s="104"/>
      <c r="AD991" s="104"/>
      <c r="AE991" s="104"/>
      <c r="AF991" s="104"/>
      <c r="AG991" s="104"/>
      <c r="AH991" s="104"/>
      <c r="AI991" s="104"/>
      <c r="AJ991" s="104"/>
      <c r="AK991" s="104"/>
      <c r="AL991" s="184"/>
      <c r="AM991" s="184"/>
      <c r="AN991" s="104"/>
      <c r="AO991" s="104"/>
      <c r="AP991" s="104"/>
      <c r="AQ991" s="104"/>
      <c r="AR991" s="104"/>
      <c r="AS991" s="104"/>
      <c r="AT991" s="104"/>
      <c r="AU991" s="104"/>
      <c r="AV991" s="104"/>
      <c r="AW991" s="104"/>
      <c r="AX991" s="104"/>
      <c r="AY991" s="104"/>
      <c r="AZ991" s="104"/>
      <c r="BA991" s="104"/>
      <c r="BB991" s="104"/>
      <c r="BC991" s="104"/>
      <c r="BD991" s="104"/>
      <c r="BE991" s="104"/>
      <c r="BF991" s="104"/>
      <c r="BG991" s="104"/>
      <c r="BH991" s="104"/>
      <c r="BI991" s="104"/>
      <c r="BJ991" s="104"/>
      <c r="BK991" s="104"/>
      <c r="BL991" s="104"/>
      <c r="BM991" s="104"/>
      <c r="BN991" s="104"/>
      <c r="BO991" s="104"/>
      <c r="BP991" s="104"/>
    </row>
    <row r="992" spans="1:68" ht="39" customHeight="1" x14ac:dyDescent="0.25">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c r="AA992" s="104"/>
      <c r="AB992" s="104"/>
      <c r="AC992" s="104"/>
      <c r="AD992" s="104"/>
      <c r="AE992" s="104"/>
      <c r="AF992" s="104"/>
      <c r="AG992" s="104"/>
      <c r="AH992" s="104"/>
      <c r="AI992" s="104"/>
      <c r="AJ992" s="104"/>
      <c r="AK992" s="104"/>
      <c r="AL992" s="184"/>
      <c r="AM992" s="184"/>
      <c r="AN992" s="104"/>
      <c r="AO992" s="104"/>
      <c r="AP992" s="104"/>
      <c r="AQ992" s="104"/>
      <c r="AR992" s="104"/>
      <c r="AS992" s="104"/>
      <c r="AT992" s="104"/>
      <c r="AU992" s="104"/>
      <c r="AV992" s="104"/>
      <c r="AW992" s="104"/>
      <c r="AX992" s="104"/>
      <c r="AY992" s="104"/>
      <c r="AZ992" s="104"/>
      <c r="BA992" s="104"/>
      <c r="BB992" s="104"/>
      <c r="BC992" s="104"/>
      <c r="BD992" s="104"/>
      <c r="BE992" s="104"/>
      <c r="BF992" s="104"/>
      <c r="BG992" s="104"/>
      <c r="BH992" s="104"/>
      <c r="BI992" s="104"/>
      <c r="BJ992" s="104"/>
      <c r="BK992" s="104"/>
      <c r="BL992" s="104"/>
      <c r="BM992" s="104"/>
      <c r="BN992" s="104"/>
      <c r="BO992" s="104"/>
      <c r="BP992" s="104"/>
    </row>
    <row r="993" spans="1:68" ht="39" customHeight="1" x14ac:dyDescent="0.25">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c r="AA993" s="104"/>
      <c r="AB993" s="104"/>
      <c r="AC993" s="104"/>
      <c r="AD993" s="104"/>
      <c r="AE993" s="104"/>
      <c r="AF993" s="104"/>
      <c r="AG993" s="104"/>
      <c r="AH993" s="104"/>
      <c r="AI993" s="104"/>
      <c r="AJ993" s="104"/>
      <c r="AK993" s="104"/>
      <c r="AL993" s="184"/>
      <c r="AM993" s="184"/>
      <c r="AN993" s="104"/>
      <c r="AO993" s="104"/>
      <c r="AP993" s="104"/>
      <c r="AQ993" s="104"/>
      <c r="AR993" s="104"/>
      <c r="AS993" s="104"/>
      <c r="AT993" s="104"/>
      <c r="AU993" s="104"/>
      <c r="AV993" s="104"/>
      <c r="AW993" s="104"/>
      <c r="AX993" s="104"/>
      <c r="AY993" s="104"/>
      <c r="AZ993" s="104"/>
      <c r="BA993" s="104"/>
      <c r="BB993" s="104"/>
      <c r="BC993" s="104"/>
      <c r="BD993" s="104"/>
      <c r="BE993" s="104"/>
      <c r="BF993" s="104"/>
      <c r="BG993" s="104"/>
      <c r="BH993" s="104"/>
      <c r="BI993" s="104"/>
      <c r="BJ993" s="104"/>
      <c r="BK993" s="104"/>
      <c r="BL993" s="104"/>
      <c r="BM993" s="104"/>
      <c r="BN993" s="104"/>
      <c r="BO993" s="104"/>
      <c r="BP993" s="104"/>
    </row>
    <row r="994" spans="1:68" ht="39" customHeight="1" x14ac:dyDescent="0.25">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c r="AA994" s="104"/>
      <c r="AB994" s="104"/>
      <c r="AC994" s="104"/>
      <c r="AD994" s="104"/>
      <c r="AE994" s="104"/>
      <c r="AF994" s="104"/>
      <c r="AG994" s="104"/>
      <c r="AH994" s="104"/>
      <c r="AI994" s="104"/>
      <c r="AJ994" s="104"/>
      <c r="AK994" s="104"/>
      <c r="AL994" s="184"/>
      <c r="AM994" s="184"/>
      <c r="AN994" s="104"/>
      <c r="AO994" s="104"/>
      <c r="AP994" s="104"/>
      <c r="AQ994" s="104"/>
      <c r="AR994" s="104"/>
      <c r="AS994" s="104"/>
      <c r="AT994" s="104"/>
      <c r="AU994" s="104"/>
      <c r="AV994" s="104"/>
      <c r="AW994" s="104"/>
      <c r="AX994" s="104"/>
      <c r="AY994" s="104"/>
      <c r="AZ994" s="104"/>
      <c r="BA994" s="104"/>
      <c r="BB994" s="104"/>
      <c r="BC994" s="104"/>
      <c r="BD994" s="104"/>
      <c r="BE994" s="104"/>
      <c r="BF994" s="104"/>
      <c r="BG994" s="104"/>
      <c r="BH994" s="104"/>
      <c r="BI994" s="104"/>
      <c r="BJ994" s="104"/>
      <c r="BK994" s="104"/>
      <c r="BL994" s="104"/>
      <c r="BM994" s="104"/>
      <c r="BN994" s="104"/>
      <c r="BO994" s="104"/>
      <c r="BP994" s="104"/>
    </row>
    <row r="995" spans="1:68" ht="39" customHeight="1" x14ac:dyDescent="0.25">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c r="AA995" s="104"/>
      <c r="AB995" s="104"/>
      <c r="AC995" s="104"/>
      <c r="AD995" s="104"/>
      <c r="AE995" s="104"/>
      <c r="AF995" s="104"/>
      <c r="AG995" s="104"/>
      <c r="AH995" s="104"/>
      <c r="AI995" s="104"/>
      <c r="AJ995" s="104"/>
      <c r="AK995" s="104"/>
      <c r="AL995" s="184"/>
      <c r="AM995" s="184"/>
      <c r="AN995" s="104"/>
      <c r="AO995" s="104"/>
      <c r="AP995" s="104"/>
      <c r="AQ995" s="104"/>
      <c r="AR995" s="104"/>
      <c r="AS995" s="104"/>
      <c r="AT995" s="104"/>
      <c r="AU995" s="104"/>
      <c r="AV995" s="104"/>
      <c r="AW995" s="104"/>
      <c r="AX995" s="104"/>
      <c r="AY995" s="104"/>
      <c r="AZ995" s="104"/>
      <c r="BA995" s="104"/>
      <c r="BB995" s="104"/>
      <c r="BC995" s="104"/>
      <c r="BD995" s="104"/>
      <c r="BE995" s="104"/>
      <c r="BF995" s="104"/>
      <c r="BG995" s="104"/>
      <c r="BH995" s="104"/>
      <c r="BI995" s="104"/>
      <c r="BJ995" s="104"/>
      <c r="BK995" s="104"/>
      <c r="BL995" s="104"/>
      <c r="BM995" s="104"/>
      <c r="BN995" s="104"/>
      <c r="BO995" s="104"/>
      <c r="BP995" s="104"/>
    </row>
    <row r="996" spans="1:68" ht="39" customHeight="1" x14ac:dyDescent="0.25">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c r="AA996" s="104"/>
      <c r="AB996" s="104"/>
      <c r="AC996" s="104"/>
      <c r="AD996" s="104"/>
      <c r="AE996" s="104"/>
      <c r="AF996" s="104"/>
      <c r="AG996" s="104"/>
      <c r="AH996" s="104"/>
      <c r="AI996" s="104"/>
      <c r="AJ996" s="104"/>
      <c r="AK996" s="104"/>
      <c r="AL996" s="184"/>
      <c r="AM996" s="184"/>
      <c r="AN996" s="104"/>
      <c r="AO996" s="104"/>
      <c r="AP996" s="104"/>
      <c r="AQ996" s="104"/>
      <c r="AR996" s="104"/>
      <c r="AS996" s="104"/>
      <c r="AT996" s="104"/>
      <c r="AU996" s="104"/>
      <c r="AV996" s="104"/>
      <c r="AW996" s="104"/>
      <c r="AX996" s="104"/>
      <c r="AY996" s="104"/>
      <c r="AZ996" s="104"/>
      <c r="BA996" s="104"/>
      <c r="BB996" s="104"/>
      <c r="BC996" s="104"/>
      <c r="BD996" s="104"/>
      <c r="BE996" s="104"/>
      <c r="BF996" s="104"/>
      <c r="BG996" s="104"/>
      <c r="BH996" s="104"/>
      <c r="BI996" s="104"/>
      <c r="BJ996" s="104"/>
      <c r="BK996" s="104"/>
      <c r="BL996" s="104"/>
      <c r="BM996" s="104"/>
      <c r="BN996" s="104"/>
      <c r="BO996" s="104"/>
      <c r="BP996" s="104"/>
    </row>
    <row r="997" spans="1:68" ht="39" customHeight="1" x14ac:dyDescent="0.25">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c r="AA997" s="104"/>
      <c r="AB997" s="104"/>
      <c r="AC997" s="104"/>
      <c r="AD997" s="104"/>
      <c r="AE997" s="104"/>
      <c r="AF997" s="104"/>
      <c r="AG997" s="104"/>
      <c r="AH997" s="104"/>
      <c r="AI997" s="104"/>
      <c r="AJ997" s="104"/>
      <c r="AK997" s="104"/>
      <c r="AL997" s="184"/>
      <c r="AM997" s="184"/>
      <c r="AN997" s="104"/>
      <c r="AO997" s="104"/>
      <c r="AP997" s="104"/>
      <c r="AQ997" s="104"/>
      <c r="AR997" s="104"/>
      <c r="AS997" s="104"/>
      <c r="AT997" s="104"/>
      <c r="AU997" s="104"/>
      <c r="AV997" s="104"/>
      <c r="AW997" s="104"/>
      <c r="AX997" s="104"/>
      <c r="AY997" s="104"/>
      <c r="AZ997" s="104"/>
      <c r="BA997" s="104"/>
      <c r="BB997" s="104"/>
      <c r="BC997" s="104"/>
      <c r="BD997" s="104"/>
      <c r="BE997" s="104"/>
      <c r="BF997" s="104"/>
      <c r="BG997" s="104"/>
      <c r="BH997" s="104"/>
      <c r="BI997" s="104"/>
      <c r="BJ997" s="104"/>
      <c r="BK997" s="104"/>
      <c r="BL997" s="104"/>
      <c r="BM997" s="104"/>
      <c r="BN997" s="104"/>
      <c r="BO997" s="104"/>
      <c r="BP997" s="104"/>
    </row>
    <row r="998" spans="1:68" ht="39" customHeight="1" x14ac:dyDescent="0.25">
      <c r="AL998" s="186"/>
      <c r="AM998" s="186"/>
    </row>
    <row r="999" spans="1:68" ht="39" customHeight="1" x14ac:dyDescent="0.25">
      <c r="AL999" s="186"/>
      <c r="AM999" s="186"/>
    </row>
    <row r="1000" spans="1:68" ht="39" customHeight="1" x14ac:dyDescent="0.25">
      <c r="AL1000" s="186"/>
      <c r="AM1000" s="186"/>
    </row>
  </sheetData>
  <mergeCells count="255">
    <mergeCell ref="H67:H76"/>
    <mergeCell ref="I67:I76"/>
    <mergeCell ref="J67:J76"/>
    <mergeCell ref="K67:K76"/>
    <mergeCell ref="L67:L76"/>
    <mergeCell ref="M67:M76"/>
    <mergeCell ref="N67:N76"/>
    <mergeCell ref="A67:A76"/>
    <mergeCell ref="B67:B76"/>
    <mergeCell ref="C67:C76"/>
    <mergeCell ref="D67:D76"/>
    <mergeCell ref="E67:E76"/>
    <mergeCell ref="F67:F76"/>
    <mergeCell ref="G67:G76"/>
    <mergeCell ref="H57:H66"/>
    <mergeCell ref="I57:I66"/>
    <mergeCell ref="J57:J66"/>
    <mergeCell ref="K57:K66"/>
    <mergeCell ref="L57:L66"/>
    <mergeCell ref="M57:M66"/>
    <mergeCell ref="N57:N66"/>
    <mergeCell ref="A57:A66"/>
    <mergeCell ref="B57:B66"/>
    <mergeCell ref="C57:C66"/>
    <mergeCell ref="D57:D66"/>
    <mergeCell ref="E57:E66"/>
    <mergeCell ref="F57:F66"/>
    <mergeCell ref="G57:G66"/>
    <mergeCell ref="J47:J56"/>
    <mergeCell ref="K47:K56"/>
    <mergeCell ref="L47:L56"/>
    <mergeCell ref="M47:M56"/>
    <mergeCell ref="N47:N56"/>
    <mergeCell ref="A47:A56"/>
    <mergeCell ref="B47:B56"/>
    <mergeCell ref="C47:C56"/>
    <mergeCell ref="D47:D56"/>
    <mergeCell ref="E47:E56"/>
    <mergeCell ref="F47:F56"/>
    <mergeCell ref="G47:G56"/>
    <mergeCell ref="A7:A16"/>
    <mergeCell ref="B7:B16"/>
    <mergeCell ref="C7:C16"/>
    <mergeCell ref="D7:D16"/>
    <mergeCell ref="E7:E16"/>
    <mergeCell ref="H47:H56"/>
    <mergeCell ref="I47:I56"/>
    <mergeCell ref="E5:E6"/>
    <mergeCell ref="F5:F6"/>
    <mergeCell ref="G5:G6"/>
    <mergeCell ref="H5:H6"/>
    <mergeCell ref="I5:I6"/>
    <mergeCell ref="H27:H36"/>
    <mergeCell ref="I27:I36"/>
    <mergeCell ref="H17:H26"/>
    <mergeCell ref="I17:I26"/>
    <mergeCell ref="O5:O6"/>
    <mergeCell ref="P5:P6"/>
    <mergeCell ref="Y5:Y6"/>
    <mergeCell ref="Z5:Z6"/>
    <mergeCell ref="AA5:AA6"/>
    <mergeCell ref="AB5:AB6"/>
    <mergeCell ref="AC5:AC6"/>
    <mergeCell ref="AD5:AD6"/>
    <mergeCell ref="C5:C6"/>
    <mergeCell ref="D5:D6"/>
    <mergeCell ref="M7:M16"/>
    <mergeCell ref="N7:N16"/>
    <mergeCell ref="F7:F16"/>
    <mergeCell ref="G7:G16"/>
    <mergeCell ref="H7:H16"/>
    <mergeCell ref="I7:I16"/>
    <mergeCell ref="J7:J16"/>
    <mergeCell ref="K7:K16"/>
    <mergeCell ref="L7:L16"/>
    <mergeCell ref="C147:C156"/>
    <mergeCell ref="D147:D156"/>
    <mergeCell ref="E147:E156"/>
    <mergeCell ref="F147:F156"/>
    <mergeCell ref="G147:G156"/>
    <mergeCell ref="A1:C2"/>
    <mergeCell ref="D1:AU2"/>
    <mergeCell ref="H37:H46"/>
    <mergeCell ref="I37:I46"/>
    <mergeCell ref="J37:J46"/>
    <mergeCell ref="K37:K46"/>
    <mergeCell ref="L37:L46"/>
    <mergeCell ref="M37:M46"/>
    <mergeCell ref="N37:N46"/>
    <mergeCell ref="A37:A46"/>
    <mergeCell ref="B37:B46"/>
    <mergeCell ref="C37:C46"/>
    <mergeCell ref="D37:D46"/>
    <mergeCell ref="E37:E46"/>
    <mergeCell ref="F37:F46"/>
    <mergeCell ref="G37:G46"/>
    <mergeCell ref="J5:J6"/>
    <mergeCell ref="K5:K6"/>
    <mergeCell ref="L5:L6"/>
    <mergeCell ref="AV1:AW1"/>
    <mergeCell ref="AV2:AW2"/>
    <mergeCell ref="A4:G4"/>
    <mergeCell ref="H4:N4"/>
    <mergeCell ref="O4:X4"/>
    <mergeCell ref="AJ5:AJ6"/>
    <mergeCell ref="AK5:AK6"/>
    <mergeCell ref="Y4:AE4"/>
    <mergeCell ref="AF4:AK4"/>
    <mergeCell ref="AL4:AO5"/>
    <mergeCell ref="AP4:AS5"/>
    <mergeCell ref="AT4:AW5"/>
    <mergeCell ref="A5:A6"/>
    <mergeCell ref="B5:B6"/>
    <mergeCell ref="Q5:Q6"/>
    <mergeCell ref="R5:R6"/>
    <mergeCell ref="S5:X5"/>
    <mergeCell ref="AE5:AE6"/>
    <mergeCell ref="AF5:AF6"/>
    <mergeCell ref="AG5:AG6"/>
    <mergeCell ref="M5:M6"/>
    <mergeCell ref="AH5:AH6"/>
    <mergeCell ref="AI5:AI6"/>
    <mergeCell ref="N5:N6"/>
    <mergeCell ref="J27:J36"/>
    <mergeCell ref="K27:K36"/>
    <mergeCell ref="L27:L36"/>
    <mergeCell ref="M27:M36"/>
    <mergeCell ref="N27:N36"/>
    <mergeCell ref="A27:A36"/>
    <mergeCell ref="B27:B36"/>
    <mergeCell ref="C27:C36"/>
    <mergeCell ref="D27:D36"/>
    <mergeCell ref="E27:E36"/>
    <mergeCell ref="F27:F36"/>
    <mergeCell ref="G27:G36"/>
    <mergeCell ref="J17:J26"/>
    <mergeCell ref="K17:K26"/>
    <mergeCell ref="L17:L26"/>
    <mergeCell ref="M17:M26"/>
    <mergeCell ref="N17:N26"/>
    <mergeCell ref="A17:A26"/>
    <mergeCell ref="B17:B26"/>
    <mergeCell ref="C17:C26"/>
    <mergeCell ref="D17:D26"/>
    <mergeCell ref="E17:E26"/>
    <mergeCell ref="F17:F26"/>
    <mergeCell ref="G17:G26"/>
    <mergeCell ref="H137:H146"/>
    <mergeCell ref="I137:I146"/>
    <mergeCell ref="J137:J146"/>
    <mergeCell ref="K137:K146"/>
    <mergeCell ref="L137:L146"/>
    <mergeCell ref="M137:M146"/>
    <mergeCell ref="N137:N146"/>
    <mergeCell ref="C157:AK157"/>
    <mergeCell ref="A137:A146"/>
    <mergeCell ref="B137:B146"/>
    <mergeCell ref="C137:C146"/>
    <mergeCell ref="D137:D146"/>
    <mergeCell ref="E137:E146"/>
    <mergeCell ref="F137:F146"/>
    <mergeCell ref="G137:G146"/>
    <mergeCell ref="H147:H156"/>
    <mergeCell ref="I147:I156"/>
    <mergeCell ref="J147:J156"/>
    <mergeCell ref="K147:K156"/>
    <mergeCell ref="L147:L156"/>
    <mergeCell ref="M147:M156"/>
    <mergeCell ref="N147:N156"/>
    <mergeCell ref="A147:A156"/>
    <mergeCell ref="B147:B156"/>
    <mergeCell ref="H127:H136"/>
    <mergeCell ref="I127:I136"/>
    <mergeCell ref="J127:J136"/>
    <mergeCell ref="K127:K136"/>
    <mergeCell ref="L127:L136"/>
    <mergeCell ref="M127:M136"/>
    <mergeCell ref="N127:N136"/>
    <mergeCell ref="A127:A136"/>
    <mergeCell ref="B127:B136"/>
    <mergeCell ref="C127:C136"/>
    <mergeCell ref="D127:D136"/>
    <mergeCell ref="E127:E136"/>
    <mergeCell ref="F127:F136"/>
    <mergeCell ref="G127:G136"/>
    <mergeCell ref="H117:H126"/>
    <mergeCell ref="I117:I126"/>
    <mergeCell ref="J117:J126"/>
    <mergeCell ref="K117:K126"/>
    <mergeCell ref="L117:L126"/>
    <mergeCell ref="M117:M126"/>
    <mergeCell ref="N117:N126"/>
    <mergeCell ref="A117:A126"/>
    <mergeCell ref="B117:B126"/>
    <mergeCell ref="C117:C126"/>
    <mergeCell ref="D117:D126"/>
    <mergeCell ref="E117:E126"/>
    <mergeCell ref="F117:F126"/>
    <mergeCell ref="G117:G126"/>
    <mergeCell ref="H107:H116"/>
    <mergeCell ref="I107:I116"/>
    <mergeCell ref="J107:J116"/>
    <mergeCell ref="K107:K116"/>
    <mergeCell ref="L107:L116"/>
    <mergeCell ref="M107:M116"/>
    <mergeCell ref="N107:N116"/>
    <mergeCell ref="A107:A116"/>
    <mergeCell ref="B107:B116"/>
    <mergeCell ref="C107:C116"/>
    <mergeCell ref="D107:D116"/>
    <mergeCell ref="E107:E116"/>
    <mergeCell ref="F107:F116"/>
    <mergeCell ref="G107:G116"/>
    <mergeCell ref="H97:H106"/>
    <mergeCell ref="I97:I106"/>
    <mergeCell ref="J97:J106"/>
    <mergeCell ref="K97:K106"/>
    <mergeCell ref="L97:L106"/>
    <mergeCell ref="M97:M106"/>
    <mergeCell ref="N97:N106"/>
    <mergeCell ref="A97:A106"/>
    <mergeCell ref="B97:B106"/>
    <mergeCell ref="C97:C106"/>
    <mergeCell ref="D97:D106"/>
    <mergeCell ref="E97:E106"/>
    <mergeCell ref="F97:F106"/>
    <mergeCell ref="G97:G106"/>
    <mergeCell ref="H87:H96"/>
    <mergeCell ref="I87:I96"/>
    <mergeCell ref="J87:J96"/>
    <mergeCell ref="K87:K96"/>
    <mergeCell ref="L87:L96"/>
    <mergeCell ref="M87:M96"/>
    <mergeCell ref="N87:N96"/>
    <mergeCell ref="A87:A96"/>
    <mergeCell ref="B87:B96"/>
    <mergeCell ref="C87:C96"/>
    <mergeCell ref="D87:D96"/>
    <mergeCell ref="E87:E96"/>
    <mergeCell ref="F87:F96"/>
    <mergeCell ref="G87:G96"/>
    <mergeCell ref="H77:H86"/>
    <mergeCell ref="I77:I86"/>
    <mergeCell ref="J77:J86"/>
    <mergeCell ref="K77:K86"/>
    <mergeCell ref="L77:L86"/>
    <mergeCell ref="M77:M86"/>
    <mergeCell ref="N77:N86"/>
    <mergeCell ref="A77:A86"/>
    <mergeCell ref="B77:B86"/>
    <mergeCell ref="C77:C86"/>
    <mergeCell ref="D77:D86"/>
    <mergeCell ref="E77:E86"/>
    <mergeCell ref="F77:F86"/>
    <mergeCell ref="G77:G86"/>
  </mergeCells>
  <conditionalFormatting sqref="H7">
    <cfRule type="cellIs" dxfId="223" priority="1" operator="equal">
      <formula>"Muy Alta"</formula>
    </cfRule>
    <cfRule type="cellIs" dxfId="222" priority="2" operator="equal">
      <formula>"Alta"</formula>
    </cfRule>
    <cfRule type="cellIs" dxfId="221" priority="3" operator="equal">
      <formula>"Media"</formula>
    </cfRule>
    <cfRule type="cellIs" dxfId="220" priority="4" operator="equal">
      <formula>"Baja"</formula>
    </cfRule>
    <cfRule type="cellIs" dxfId="219" priority="5" operator="equal">
      <formula>"Muy Baja"</formula>
    </cfRule>
  </conditionalFormatting>
  <conditionalFormatting sqref="H17">
    <cfRule type="cellIs" dxfId="218" priority="6" operator="equal">
      <formula>"Muy Alta"</formula>
    </cfRule>
    <cfRule type="cellIs" dxfId="217" priority="7" operator="equal">
      <formula>"Alta"</formula>
    </cfRule>
    <cfRule type="cellIs" dxfId="216" priority="8" operator="equal">
      <formula>"Media"</formula>
    </cfRule>
    <cfRule type="cellIs" dxfId="215" priority="9" operator="equal">
      <formula>"Baja"</formula>
    </cfRule>
    <cfRule type="cellIs" dxfId="214" priority="10" operator="equal">
      <formula>"Muy Baja"</formula>
    </cfRule>
  </conditionalFormatting>
  <conditionalFormatting sqref="H27">
    <cfRule type="cellIs" dxfId="213" priority="11" operator="equal">
      <formula>"Muy Alta"</formula>
    </cfRule>
    <cfRule type="cellIs" dxfId="212" priority="12" operator="equal">
      <formula>"Alta"</formula>
    </cfRule>
    <cfRule type="cellIs" dxfId="211" priority="13" operator="equal">
      <formula>"Media"</formula>
    </cfRule>
    <cfRule type="cellIs" dxfId="210" priority="14" operator="equal">
      <formula>"Baja"</formula>
    </cfRule>
    <cfRule type="cellIs" dxfId="209" priority="15" operator="equal">
      <formula>"Muy Baja"</formula>
    </cfRule>
  </conditionalFormatting>
  <conditionalFormatting sqref="H37">
    <cfRule type="cellIs" dxfId="208" priority="16" operator="equal">
      <formula>"Muy Alta"</formula>
    </cfRule>
    <cfRule type="cellIs" dxfId="207" priority="17" operator="equal">
      <formula>"Alta"</formula>
    </cfRule>
    <cfRule type="cellIs" dxfId="206" priority="18" operator="equal">
      <formula>"Media"</formula>
    </cfRule>
    <cfRule type="cellIs" dxfId="205" priority="19" operator="equal">
      <formula>"Baja"</formula>
    </cfRule>
    <cfRule type="cellIs" dxfId="204" priority="20" operator="equal">
      <formula>"Muy Baja"</formula>
    </cfRule>
  </conditionalFormatting>
  <conditionalFormatting sqref="H47 H57 H67">
    <cfRule type="cellIs" dxfId="203" priority="21" operator="equal">
      <formula>"Muy Alta"</formula>
    </cfRule>
    <cfRule type="cellIs" dxfId="202" priority="22" operator="equal">
      <formula>"Alta"</formula>
    </cfRule>
    <cfRule type="cellIs" dxfId="201" priority="23" operator="equal">
      <formula>"Media"</formula>
    </cfRule>
    <cfRule type="cellIs" dxfId="200" priority="24" operator="equal">
      <formula>"Baja"</formula>
    </cfRule>
    <cfRule type="cellIs" dxfId="199" priority="25" operator="equal">
      <formula>"Muy Baja"</formula>
    </cfRule>
  </conditionalFormatting>
  <conditionalFormatting sqref="H77 H87">
    <cfRule type="cellIs" dxfId="198" priority="26" operator="equal">
      <formula>"Muy Alta"</formula>
    </cfRule>
    <cfRule type="cellIs" dxfId="197" priority="27" operator="equal">
      <formula>"Alta"</formula>
    </cfRule>
    <cfRule type="cellIs" dxfId="196" priority="28" operator="equal">
      <formula>"Media"</formula>
    </cfRule>
    <cfRule type="cellIs" dxfId="195" priority="29" operator="equal">
      <formula>"Baja"</formula>
    </cfRule>
    <cfRule type="cellIs" dxfId="194" priority="30" operator="equal">
      <formula>"Muy Baja"</formula>
    </cfRule>
  </conditionalFormatting>
  <conditionalFormatting sqref="H97">
    <cfRule type="cellIs" dxfId="193" priority="31" operator="equal">
      <formula>"Muy Alta"</formula>
    </cfRule>
    <cfRule type="cellIs" dxfId="192" priority="32" operator="equal">
      <formula>"Alta"</formula>
    </cfRule>
    <cfRule type="cellIs" dxfId="191" priority="33" operator="equal">
      <formula>"Media"</formula>
    </cfRule>
    <cfRule type="cellIs" dxfId="190" priority="34" operator="equal">
      <formula>"Baja"</formula>
    </cfRule>
    <cfRule type="cellIs" dxfId="189" priority="35" operator="equal">
      <formula>"Muy Baja"</formula>
    </cfRule>
  </conditionalFormatting>
  <conditionalFormatting sqref="H107">
    <cfRule type="cellIs" dxfId="188" priority="36" operator="equal">
      <formula>"Muy Alta"</formula>
    </cfRule>
    <cfRule type="cellIs" dxfId="187" priority="37" operator="equal">
      <formula>"Alta"</formula>
    </cfRule>
    <cfRule type="cellIs" dxfId="186" priority="38" operator="equal">
      <formula>"Media"</formula>
    </cfRule>
    <cfRule type="cellIs" dxfId="185" priority="39" operator="equal">
      <formula>"Baja"</formula>
    </cfRule>
    <cfRule type="cellIs" dxfId="184" priority="40" operator="equal">
      <formula>"Muy Baja"</formula>
    </cfRule>
  </conditionalFormatting>
  <conditionalFormatting sqref="H117">
    <cfRule type="cellIs" dxfId="183" priority="41" operator="equal">
      <formula>"Muy Alta"</formula>
    </cfRule>
    <cfRule type="cellIs" dxfId="182" priority="42" operator="equal">
      <formula>"Alta"</formula>
    </cfRule>
    <cfRule type="cellIs" dxfId="181" priority="43" operator="equal">
      <formula>"Media"</formula>
    </cfRule>
    <cfRule type="cellIs" dxfId="180" priority="44" operator="equal">
      <formula>"Baja"</formula>
    </cfRule>
    <cfRule type="cellIs" dxfId="179" priority="45" operator="equal">
      <formula>"Muy Baja"</formula>
    </cfRule>
  </conditionalFormatting>
  <conditionalFormatting sqref="H127">
    <cfRule type="cellIs" dxfId="178" priority="46" operator="equal">
      <formula>"Muy Alta"</formula>
    </cfRule>
    <cfRule type="cellIs" dxfId="177" priority="47" operator="equal">
      <formula>"Alta"</formula>
    </cfRule>
    <cfRule type="cellIs" dxfId="176" priority="48" operator="equal">
      <formula>"Media"</formula>
    </cfRule>
    <cfRule type="cellIs" dxfId="175" priority="49" operator="equal">
      <formula>"Baja"</formula>
    </cfRule>
    <cfRule type="cellIs" dxfId="174" priority="50" operator="equal">
      <formula>"Muy Baja"</formula>
    </cfRule>
  </conditionalFormatting>
  <conditionalFormatting sqref="H137">
    <cfRule type="cellIs" dxfId="173" priority="51" operator="equal">
      <formula>"Muy Alta"</formula>
    </cfRule>
    <cfRule type="cellIs" dxfId="172" priority="52" operator="equal">
      <formula>"Alta"</formula>
    </cfRule>
    <cfRule type="cellIs" dxfId="171" priority="53" operator="equal">
      <formula>"Media"</formula>
    </cfRule>
    <cfRule type="cellIs" dxfId="170" priority="54" operator="equal">
      <formula>"Baja"</formula>
    </cfRule>
    <cfRule type="cellIs" dxfId="169" priority="55" operator="equal">
      <formula>"Muy Baja"</formula>
    </cfRule>
  </conditionalFormatting>
  <conditionalFormatting sqref="H147">
    <cfRule type="cellIs" dxfId="168" priority="56" operator="equal">
      <formula>"Muy Alta"</formula>
    </cfRule>
    <cfRule type="cellIs" dxfId="167" priority="57" operator="equal">
      <formula>"Alta"</formula>
    </cfRule>
    <cfRule type="cellIs" dxfId="166" priority="58" operator="equal">
      <formula>"Media"</formula>
    </cfRule>
    <cfRule type="cellIs" dxfId="165" priority="59" operator="equal">
      <formula>"Baja"</formula>
    </cfRule>
    <cfRule type="cellIs" dxfId="164" priority="60" operator="equal">
      <formula>"Muy Baja"</formula>
    </cfRule>
  </conditionalFormatting>
  <conditionalFormatting sqref="K7">
    <cfRule type="containsText" dxfId="163" priority="61" operator="containsText" text="❌">
      <formula>NOT(ISERROR(SEARCH(("❌"),(K7))))</formula>
    </cfRule>
  </conditionalFormatting>
  <conditionalFormatting sqref="K17">
    <cfRule type="containsText" dxfId="162" priority="62" operator="containsText" text="❌">
      <formula>NOT(ISERROR(SEARCH(("❌"),(K17))))</formula>
    </cfRule>
  </conditionalFormatting>
  <conditionalFormatting sqref="K27">
    <cfRule type="containsText" dxfId="161" priority="63" operator="containsText" text="❌">
      <formula>NOT(ISERROR(SEARCH(("❌"),(K27))))</formula>
    </cfRule>
  </conditionalFormatting>
  <conditionalFormatting sqref="K37">
    <cfRule type="containsText" dxfId="160" priority="64" operator="containsText" text="❌">
      <formula>NOT(ISERROR(SEARCH(("❌"),(K37))))</formula>
    </cfRule>
  </conditionalFormatting>
  <conditionalFormatting sqref="K47">
    <cfRule type="containsText" dxfId="159" priority="65" operator="containsText" text="❌">
      <formula>NOT(ISERROR(SEARCH(("❌"),(K47))))</formula>
    </cfRule>
  </conditionalFormatting>
  <conditionalFormatting sqref="K57">
    <cfRule type="containsText" dxfId="158" priority="66" operator="containsText" text="❌">
      <formula>NOT(ISERROR(SEARCH(("❌"),(K57))))</formula>
    </cfRule>
  </conditionalFormatting>
  <conditionalFormatting sqref="K67">
    <cfRule type="containsText" dxfId="157" priority="67" operator="containsText" text="❌">
      <formula>NOT(ISERROR(SEARCH(("❌"),(K67))))</formula>
    </cfRule>
  </conditionalFormatting>
  <conditionalFormatting sqref="K77">
    <cfRule type="containsText" dxfId="156" priority="68" operator="containsText" text="❌">
      <formula>NOT(ISERROR(SEARCH(("❌"),(K77))))</formula>
    </cfRule>
  </conditionalFormatting>
  <conditionalFormatting sqref="K87">
    <cfRule type="containsText" dxfId="155" priority="69" operator="containsText" text="❌">
      <formula>NOT(ISERROR(SEARCH(("❌"),(K87))))</formula>
    </cfRule>
  </conditionalFormatting>
  <conditionalFormatting sqref="K97">
    <cfRule type="containsText" dxfId="154" priority="70" operator="containsText" text="❌">
      <formula>NOT(ISERROR(SEARCH(("❌"),(K97))))</formula>
    </cfRule>
  </conditionalFormatting>
  <conditionalFormatting sqref="K107">
    <cfRule type="containsText" dxfId="153" priority="71" operator="containsText" text="❌">
      <formula>NOT(ISERROR(SEARCH(("❌"),(K107))))</formula>
    </cfRule>
  </conditionalFormatting>
  <conditionalFormatting sqref="K117">
    <cfRule type="containsText" dxfId="152" priority="72" operator="containsText" text="❌">
      <formula>NOT(ISERROR(SEARCH(("❌"),(K117))))</formula>
    </cfRule>
  </conditionalFormatting>
  <conditionalFormatting sqref="K127">
    <cfRule type="containsText" dxfId="151" priority="73" operator="containsText" text="❌">
      <formula>NOT(ISERROR(SEARCH(("❌"),(K127))))</formula>
    </cfRule>
  </conditionalFormatting>
  <conditionalFormatting sqref="K137">
    <cfRule type="containsText" dxfId="150" priority="74" operator="containsText" text="❌">
      <formula>NOT(ISERROR(SEARCH(("❌"),(K137))))</formula>
    </cfRule>
  </conditionalFormatting>
  <conditionalFormatting sqref="K147">
    <cfRule type="containsText" dxfId="149" priority="75" operator="containsText" text="❌">
      <formula>NOT(ISERROR(SEARCH(("❌"),(K147))))</formula>
    </cfRule>
  </conditionalFormatting>
  <conditionalFormatting sqref="L7">
    <cfRule type="cellIs" dxfId="148" priority="76" operator="equal">
      <formula>"Catastrófico"</formula>
    </cfRule>
    <cfRule type="cellIs" dxfId="147" priority="77" operator="equal">
      <formula>"Mayor"</formula>
    </cfRule>
    <cfRule type="cellIs" dxfId="146" priority="78" operator="equal">
      <formula>"Moderado"</formula>
    </cfRule>
    <cfRule type="cellIs" dxfId="145" priority="79" operator="equal">
      <formula>"Menor"</formula>
    </cfRule>
    <cfRule type="cellIs" dxfId="144" priority="80" operator="equal">
      <formula>"Leve"</formula>
    </cfRule>
  </conditionalFormatting>
  <conditionalFormatting sqref="L17">
    <cfRule type="cellIs" dxfId="143" priority="81" operator="equal">
      <formula>"Catastrófico"</formula>
    </cfRule>
    <cfRule type="cellIs" dxfId="142" priority="82" operator="equal">
      <formula>"Mayor"</formula>
    </cfRule>
    <cfRule type="cellIs" dxfId="141" priority="83" operator="equal">
      <formula>"Moderado"</formula>
    </cfRule>
    <cfRule type="cellIs" dxfId="140" priority="84" operator="equal">
      <formula>"Menor"</formula>
    </cfRule>
    <cfRule type="cellIs" dxfId="139" priority="85" operator="equal">
      <formula>"Leve"</formula>
    </cfRule>
  </conditionalFormatting>
  <conditionalFormatting sqref="L27">
    <cfRule type="cellIs" dxfId="138" priority="86" operator="equal">
      <formula>"Catastrófico"</formula>
    </cfRule>
    <cfRule type="cellIs" dxfId="137" priority="87" operator="equal">
      <formula>"Mayor"</formula>
    </cfRule>
    <cfRule type="cellIs" dxfId="136" priority="88" operator="equal">
      <formula>"Moderado"</formula>
    </cfRule>
    <cfRule type="cellIs" dxfId="135" priority="89" operator="equal">
      <formula>"Menor"</formula>
    </cfRule>
    <cfRule type="cellIs" dxfId="134" priority="90" operator="equal">
      <formula>"Leve"</formula>
    </cfRule>
  </conditionalFormatting>
  <conditionalFormatting sqref="L37">
    <cfRule type="cellIs" dxfId="133" priority="91" operator="equal">
      <formula>"Catastrófico"</formula>
    </cfRule>
    <cfRule type="cellIs" dxfId="132" priority="92" operator="equal">
      <formula>"Mayor"</formula>
    </cfRule>
    <cfRule type="cellIs" dxfId="131" priority="93" operator="equal">
      <formula>"Moderado"</formula>
    </cfRule>
    <cfRule type="cellIs" dxfId="130" priority="94" operator="equal">
      <formula>"Menor"</formula>
    </cfRule>
    <cfRule type="cellIs" dxfId="129" priority="95" operator="equal">
      <formula>"Leve"</formula>
    </cfRule>
  </conditionalFormatting>
  <conditionalFormatting sqref="L47">
    <cfRule type="cellIs" dxfId="128" priority="96" operator="equal">
      <formula>"Catastrófico"</formula>
    </cfRule>
    <cfRule type="cellIs" dxfId="127" priority="97" operator="equal">
      <formula>"Mayor"</formula>
    </cfRule>
    <cfRule type="cellIs" dxfId="126" priority="98" operator="equal">
      <formula>"Moderado"</formula>
    </cfRule>
    <cfRule type="cellIs" dxfId="125" priority="99" operator="equal">
      <formula>"Menor"</formula>
    </cfRule>
    <cfRule type="cellIs" dxfId="124" priority="100" operator="equal">
      <formula>"Leve"</formula>
    </cfRule>
  </conditionalFormatting>
  <conditionalFormatting sqref="L57">
    <cfRule type="cellIs" dxfId="123" priority="101" operator="equal">
      <formula>"Catastrófico"</formula>
    </cfRule>
    <cfRule type="cellIs" dxfId="122" priority="102" operator="equal">
      <formula>"Mayor"</formula>
    </cfRule>
    <cfRule type="cellIs" dxfId="121" priority="103" operator="equal">
      <formula>"Moderado"</formula>
    </cfRule>
    <cfRule type="cellIs" dxfId="120" priority="104" operator="equal">
      <formula>"Menor"</formula>
    </cfRule>
    <cfRule type="cellIs" dxfId="119" priority="105" operator="equal">
      <formula>"Leve"</formula>
    </cfRule>
  </conditionalFormatting>
  <conditionalFormatting sqref="L67">
    <cfRule type="cellIs" dxfId="118" priority="106" operator="equal">
      <formula>"Catastrófico"</formula>
    </cfRule>
    <cfRule type="cellIs" dxfId="117" priority="107" operator="equal">
      <formula>"Mayor"</formula>
    </cfRule>
    <cfRule type="cellIs" dxfId="116" priority="108" operator="equal">
      <formula>"Moderado"</formula>
    </cfRule>
    <cfRule type="cellIs" dxfId="115" priority="109" operator="equal">
      <formula>"Menor"</formula>
    </cfRule>
    <cfRule type="cellIs" dxfId="114" priority="110" operator="equal">
      <formula>"Leve"</formula>
    </cfRule>
  </conditionalFormatting>
  <conditionalFormatting sqref="L77">
    <cfRule type="cellIs" dxfId="113" priority="111" operator="equal">
      <formula>"Catastrófico"</formula>
    </cfRule>
    <cfRule type="cellIs" dxfId="112" priority="112" operator="equal">
      <formula>"Mayor"</formula>
    </cfRule>
    <cfRule type="cellIs" dxfId="111" priority="113" operator="equal">
      <formula>"Moderado"</formula>
    </cfRule>
    <cfRule type="cellIs" dxfId="110" priority="114" operator="equal">
      <formula>"Menor"</formula>
    </cfRule>
    <cfRule type="cellIs" dxfId="109" priority="115" operator="equal">
      <formula>"Leve"</formula>
    </cfRule>
  </conditionalFormatting>
  <conditionalFormatting sqref="L87">
    <cfRule type="cellIs" dxfId="108" priority="116" operator="equal">
      <formula>"Catastrófico"</formula>
    </cfRule>
    <cfRule type="cellIs" dxfId="107" priority="117" operator="equal">
      <formula>"Mayor"</formula>
    </cfRule>
    <cfRule type="cellIs" dxfId="106" priority="118" operator="equal">
      <formula>"Moderado"</formula>
    </cfRule>
    <cfRule type="cellIs" dxfId="105" priority="119" operator="equal">
      <formula>"Menor"</formula>
    </cfRule>
    <cfRule type="cellIs" dxfId="104" priority="120" operator="equal">
      <formula>"Leve"</formula>
    </cfRule>
  </conditionalFormatting>
  <conditionalFormatting sqref="L97">
    <cfRule type="cellIs" dxfId="103" priority="121" operator="equal">
      <formula>"Catastrófico"</formula>
    </cfRule>
    <cfRule type="cellIs" dxfId="102" priority="122" operator="equal">
      <formula>"Mayor"</formula>
    </cfRule>
    <cfRule type="cellIs" dxfId="101" priority="123" operator="equal">
      <formula>"Moderado"</formula>
    </cfRule>
    <cfRule type="cellIs" dxfId="100" priority="124" operator="equal">
      <formula>"Menor"</formula>
    </cfRule>
    <cfRule type="cellIs" dxfId="99" priority="125" operator="equal">
      <formula>"Leve"</formula>
    </cfRule>
  </conditionalFormatting>
  <conditionalFormatting sqref="L107">
    <cfRule type="cellIs" dxfId="98" priority="126" operator="equal">
      <formula>"Catastrófico"</formula>
    </cfRule>
    <cfRule type="cellIs" dxfId="97" priority="127" operator="equal">
      <formula>"Mayor"</formula>
    </cfRule>
    <cfRule type="cellIs" dxfId="96" priority="128" operator="equal">
      <formula>"Moderado"</formula>
    </cfRule>
    <cfRule type="cellIs" dxfId="95" priority="129" operator="equal">
      <formula>"Menor"</formula>
    </cfRule>
    <cfRule type="cellIs" dxfId="94" priority="130" operator="equal">
      <formula>"Leve"</formula>
    </cfRule>
  </conditionalFormatting>
  <conditionalFormatting sqref="L117">
    <cfRule type="cellIs" dxfId="93" priority="131" operator="equal">
      <formula>"Catastrófico"</formula>
    </cfRule>
    <cfRule type="cellIs" dxfId="92" priority="132" operator="equal">
      <formula>"Mayor"</formula>
    </cfRule>
    <cfRule type="cellIs" dxfId="91" priority="133" operator="equal">
      <formula>"Moderado"</formula>
    </cfRule>
    <cfRule type="cellIs" dxfId="90" priority="134" operator="equal">
      <formula>"Menor"</formula>
    </cfRule>
    <cfRule type="cellIs" dxfId="89" priority="135" operator="equal">
      <formula>"Leve"</formula>
    </cfRule>
  </conditionalFormatting>
  <conditionalFormatting sqref="L127">
    <cfRule type="cellIs" dxfId="88" priority="136" operator="equal">
      <formula>"Catastrófico"</formula>
    </cfRule>
    <cfRule type="cellIs" dxfId="87" priority="137" operator="equal">
      <formula>"Mayor"</formula>
    </cfRule>
    <cfRule type="cellIs" dxfId="86" priority="138" operator="equal">
      <formula>"Moderado"</formula>
    </cfRule>
    <cfRule type="cellIs" dxfId="85" priority="139" operator="equal">
      <formula>"Menor"</formula>
    </cfRule>
    <cfRule type="cellIs" dxfId="84" priority="140" operator="equal">
      <formula>"Leve"</formula>
    </cfRule>
  </conditionalFormatting>
  <conditionalFormatting sqref="L137">
    <cfRule type="cellIs" dxfId="83" priority="141" operator="equal">
      <formula>"Catastrófico"</formula>
    </cfRule>
    <cfRule type="cellIs" dxfId="82" priority="142" operator="equal">
      <formula>"Mayor"</formula>
    </cfRule>
    <cfRule type="cellIs" dxfId="81" priority="143" operator="equal">
      <formula>"Moderado"</formula>
    </cfRule>
    <cfRule type="cellIs" dxfId="80" priority="144" operator="equal">
      <formula>"Menor"</formula>
    </cfRule>
    <cfRule type="cellIs" dxfId="79" priority="145" operator="equal">
      <formula>"Leve"</formula>
    </cfRule>
  </conditionalFormatting>
  <conditionalFormatting sqref="L147">
    <cfRule type="cellIs" dxfId="78" priority="146" operator="equal">
      <formula>"Catastrófico"</formula>
    </cfRule>
    <cfRule type="cellIs" dxfId="77" priority="147" operator="equal">
      <formula>"Mayor"</formula>
    </cfRule>
    <cfRule type="cellIs" dxfId="76" priority="148" operator="equal">
      <formula>"Moderado"</formula>
    </cfRule>
    <cfRule type="cellIs" dxfId="75" priority="149" operator="equal">
      <formula>"Menor"</formula>
    </cfRule>
    <cfRule type="cellIs" dxfId="74" priority="150" operator="equal">
      <formula>"Leve"</formula>
    </cfRule>
  </conditionalFormatting>
  <conditionalFormatting sqref="N7">
    <cfRule type="cellIs" dxfId="73" priority="151" operator="equal">
      <formula>"Extremo"</formula>
    </cfRule>
    <cfRule type="cellIs" dxfId="72" priority="152" operator="equal">
      <formula>"Alto"</formula>
    </cfRule>
    <cfRule type="cellIs" dxfId="71" priority="153" operator="equal">
      <formula>"Moderado"</formula>
    </cfRule>
    <cfRule type="cellIs" dxfId="70" priority="154" operator="equal">
      <formula>"Bajo"</formula>
    </cfRule>
  </conditionalFormatting>
  <conditionalFormatting sqref="N17">
    <cfRule type="cellIs" dxfId="69" priority="155" operator="equal">
      <formula>"Extremo"</formula>
    </cfRule>
    <cfRule type="cellIs" dxfId="68" priority="156" operator="equal">
      <formula>"Alto"</formula>
    </cfRule>
    <cfRule type="cellIs" dxfId="67" priority="157" operator="equal">
      <formula>"Moderado"</formula>
    </cfRule>
    <cfRule type="cellIs" dxfId="66" priority="158" operator="equal">
      <formula>"Bajo"</formula>
    </cfRule>
  </conditionalFormatting>
  <conditionalFormatting sqref="N27">
    <cfRule type="cellIs" dxfId="65" priority="159" operator="equal">
      <formula>"Extremo"</formula>
    </cfRule>
    <cfRule type="cellIs" dxfId="64" priority="160" operator="equal">
      <formula>"Alto"</formula>
    </cfRule>
    <cfRule type="cellIs" dxfId="63" priority="161" operator="equal">
      <formula>"Moderado"</formula>
    </cfRule>
    <cfRule type="cellIs" dxfId="62" priority="162" operator="equal">
      <formula>"Bajo"</formula>
    </cfRule>
  </conditionalFormatting>
  <conditionalFormatting sqref="N37">
    <cfRule type="cellIs" dxfId="61" priority="163" operator="equal">
      <formula>"Extremo"</formula>
    </cfRule>
    <cfRule type="cellIs" dxfId="60" priority="164" operator="equal">
      <formula>"Alto"</formula>
    </cfRule>
    <cfRule type="cellIs" dxfId="59" priority="165" operator="equal">
      <formula>"Moderado"</formula>
    </cfRule>
    <cfRule type="cellIs" dxfId="58" priority="166" operator="equal">
      <formula>"Bajo"</formula>
    </cfRule>
  </conditionalFormatting>
  <conditionalFormatting sqref="N47">
    <cfRule type="cellIs" dxfId="57" priority="167" operator="equal">
      <formula>"Extremo"</formula>
    </cfRule>
    <cfRule type="cellIs" dxfId="56" priority="168" operator="equal">
      <formula>"Alto"</formula>
    </cfRule>
    <cfRule type="cellIs" dxfId="55" priority="169" operator="equal">
      <formula>"Moderado"</formula>
    </cfRule>
    <cfRule type="cellIs" dxfId="54" priority="170" operator="equal">
      <formula>"Bajo"</formula>
    </cfRule>
  </conditionalFormatting>
  <conditionalFormatting sqref="N57">
    <cfRule type="cellIs" dxfId="53" priority="171" operator="equal">
      <formula>"Extremo"</formula>
    </cfRule>
    <cfRule type="cellIs" dxfId="52" priority="172" operator="equal">
      <formula>"Alto"</formula>
    </cfRule>
    <cfRule type="cellIs" dxfId="51" priority="173" operator="equal">
      <formula>"Moderado"</formula>
    </cfRule>
    <cfRule type="cellIs" dxfId="50" priority="174" operator="equal">
      <formula>"Bajo"</formula>
    </cfRule>
  </conditionalFormatting>
  <conditionalFormatting sqref="N67">
    <cfRule type="cellIs" dxfId="49" priority="175" operator="equal">
      <formula>"Extremo"</formula>
    </cfRule>
    <cfRule type="cellIs" dxfId="48" priority="176" operator="equal">
      <formula>"Alto"</formula>
    </cfRule>
    <cfRule type="cellIs" dxfId="47" priority="177" operator="equal">
      <formula>"Moderado"</formula>
    </cfRule>
    <cfRule type="cellIs" dxfId="46" priority="178" operator="equal">
      <formula>"Bajo"</formula>
    </cfRule>
  </conditionalFormatting>
  <conditionalFormatting sqref="N77">
    <cfRule type="cellIs" dxfId="45" priority="179" operator="equal">
      <formula>"Extremo"</formula>
    </cfRule>
    <cfRule type="cellIs" dxfId="44" priority="180" operator="equal">
      <formula>"Alto"</formula>
    </cfRule>
    <cfRule type="cellIs" dxfId="43" priority="181" operator="equal">
      <formula>"Moderado"</formula>
    </cfRule>
    <cfRule type="cellIs" dxfId="42" priority="182" operator="equal">
      <formula>"Bajo"</formula>
    </cfRule>
  </conditionalFormatting>
  <conditionalFormatting sqref="N87">
    <cfRule type="cellIs" dxfId="41" priority="183" operator="equal">
      <formula>"Extremo"</formula>
    </cfRule>
    <cfRule type="cellIs" dxfId="40" priority="184" operator="equal">
      <formula>"Alto"</formula>
    </cfRule>
    <cfRule type="cellIs" dxfId="39" priority="185" operator="equal">
      <formula>"Moderado"</formula>
    </cfRule>
    <cfRule type="cellIs" dxfId="38" priority="186" operator="equal">
      <formula>"Bajo"</formula>
    </cfRule>
  </conditionalFormatting>
  <conditionalFormatting sqref="N97">
    <cfRule type="cellIs" dxfId="37" priority="187" operator="equal">
      <formula>"Extremo"</formula>
    </cfRule>
    <cfRule type="cellIs" dxfId="36" priority="188" operator="equal">
      <formula>"Alto"</formula>
    </cfRule>
    <cfRule type="cellIs" dxfId="35" priority="189" operator="equal">
      <formula>"Moderado"</formula>
    </cfRule>
    <cfRule type="cellIs" dxfId="34" priority="190" operator="equal">
      <formula>"Bajo"</formula>
    </cfRule>
  </conditionalFormatting>
  <conditionalFormatting sqref="N107">
    <cfRule type="cellIs" dxfId="33" priority="191" operator="equal">
      <formula>"Extremo"</formula>
    </cfRule>
    <cfRule type="cellIs" dxfId="32" priority="192" operator="equal">
      <formula>"Alto"</formula>
    </cfRule>
    <cfRule type="cellIs" dxfId="31" priority="193" operator="equal">
      <formula>"Moderado"</formula>
    </cfRule>
    <cfRule type="cellIs" dxfId="30" priority="194" operator="equal">
      <formula>"Bajo"</formula>
    </cfRule>
  </conditionalFormatting>
  <conditionalFormatting sqref="N117">
    <cfRule type="cellIs" dxfId="29" priority="195" operator="equal">
      <formula>"Extremo"</formula>
    </cfRule>
    <cfRule type="cellIs" dxfId="28" priority="196" operator="equal">
      <formula>"Alto"</formula>
    </cfRule>
    <cfRule type="cellIs" dxfId="27" priority="197" operator="equal">
      <formula>"Moderado"</formula>
    </cfRule>
    <cfRule type="cellIs" dxfId="26" priority="198" operator="equal">
      <formula>"Bajo"</formula>
    </cfRule>
  </conditionalFormatting>
  <conditionalFormatting sqref="N127">
    <cfRule type="cellIs" dxfId="25" priority="199" operator="equal">
      <formula>"Extremo"</formula>
    </cfRule>
    <cfRule type="cellIs" dxfId="24" priority="200" operator="equal">
      <formula>"Alto"</formula>
    </cfRule>
    <cfRule type="cellIs" dxfId="23" priority="201" operator="equal">
      <formula>"Moderado"</formula>
    </cfRule>
    <cfRule type="cellIs" dxfId="22" priority="202" operator="equal">
      <formula>"Bajo"</formula>
    </cfRule>
  </conditionalFormatting>
  <conditionalFormatting sqref="N137">
    <cfRule type="cellIs" dxfId="21" priority="203" operator="equal">
      <formula>"Extremo"</formula>
    </cfRule>
    <cfRule type="cellIs" dxfId="20" priority="204" operator="equal">
      <formula>"Alto"</formula>
    </cfRule>
    <cfRule type="cellIs" dxfId="19" priority="205" operator="equal">
      <formula>"Moderado"</formula>
    </cfRule>
    <cfRule type="cellIs" dxfId="18" priority="206" operator="equal">
      <formula>"Bajo"</formula>
    </cfRule>
  </conditionalFormatting>
  <conditionalFormatting sqref="N147">
    <cfRule type="cellIs" dxfId="17" priority="207" operator="equal">
      <formula>"Extremo"</formula>
    </cfRule>
    <cfRule type="cellIs" dxfId="16" priority="208" operator="equal">
      <formula>"Alto"</formula>
    </cfRule>
    <cfRule type="cellIs" dxfId="15" priority="209" operator="equal">
      <formula>"Moderado"</formula>
    </cfRule>
    <cfRule type="cellIs" dxfId="14" priority="210" operator="equal">
      <formula>"Bajo"</formula>
    </cfRule>
  </conditionalFormatting>
  <conditionalFormatting sqref="Z7:Z156">
    <cfRule type="cellIs" dxfId="13" priority="211" operator="equal">
      <formula>"Muy Alta"</formula>
    </cfRule>
    <cfRule type="cellIs" dxfId="12" priority="212" operator="equal">
      <formula>"Alta"</formula>
    </cfRule>
    <cfRule type="cellIs" dxfId="11" priority="213" operator="equal">
      <formula>"Media"</formula>
    </cfRule>
    <cfRule type="cellIs" dxfId="10" priority="214" operator="equal">
      <formula>"Baja"</formula>
    </cfRule>
    <cfRule type="cellIs" dxfId="9" priority="215" operator="equal">
      <formula>"Muy Baja"</formula>
    </cfRule>
  </conditionalFormatting>
  <conditionalFormatting sqref="AB7:AB156">
    <cfRule type="cellIs" dxfId="8" priority="216" operator="equal">
      <formula>"Catastrófico"</formula>
    </cfRule>
    <cfRule type="cellIs" dxfId="7" priority="217" operator="equal">
      <formula>"Mayor"</formula>
    </cfRule>
    <cfRule type="cellIs" dxfId="6" priority="218" operator="equal">
      <formula>"Moderado"</formula>
    </cfRule>
    <cfRule type="cellIs" dxfId="5" priority="219" operator="equal">
      <formula>"Menor"</formula>
    </cfRule>
    <cfRule type="cellIs" dxfId="4" priority="220" operator="equal">
      <formula>"Leve"</formula>
    </cfRule>
  </conditionalFormatting>
  <conditionalFormatting sqref="AD7:AD156">
    <cfRule type="cellIs" dxfId="3" priority="221" operator="equal">
      <formula>"Extremo"</formula>
    </cfRule>
    <cfRule type="cellIs" dxfId="2" priority="222" operator="equal">
      <formula>"Alto"</formula>
    </cfRule>
    <cfRule type="cellIs" dxfId="1" priority="223" operator="equal">
      <formula>"Moderado"</formula>
    </cfRule>
    <cfRule type="cellIs" dxfId="0" priority="224" operator="equal">
      <formula>"Bajo"</formula>
    </cfRule>
  </conditionalFormatting>
  <hyperlinks>
    <hyperlink ref="AM7" r:id="rId1" xr:uid="{00000000-0004-0000-0300-000000000000}"/>
    <hyperlink ref="AM8" r:id="rId2" xr:uid="{00000000-0004-0000-0300-000001000000}"/>
    <hyperlink ref="AM9" r:id="rId3" xr:uid="{00000000-0004-0000-0300-000002000000}"/>
    <hyperlink ref="AM17" r:id="rId4" xr:uid="{00000000-0004-0000-0300-000003000000}"/>
    <hyperlink ref="AM19" r:id="rId5" xr:uid="{00000000-0004-0000-0300-000004000000}"/>
    <hyperlink ref="AM20" r:id="rId6" xr:uid="{00000000-0004-0000-0300-000005000000}"/>
    <hyperlink ref="AM27" r:id="rId7" xr:uid="{00000000-0004-0000-0300-000006000000}"/>
    <hyperlink ref="AM29" r:id="rId8" xr:uid="{00000000-0004-0000-0300-000007000000}"/>
    <hyperlink ref="AM37" r:id="rId9" xr:uid="{00000000-0004-0000-0300-000008000000}"/>
    <hyperlink ref="AO37" r:id="rId10" display="La Oficina Asesora de Auditoria  interna evidencia la existencia del Manual de Conflicto de Intereses adoptado bajo Resolución Rectoral  https://iudigital.gmas.co/gmas/VisualizacionDocumento.public?documento=0000000353   Se recomienda socialización y capa" xr:uid="{00000000-0004-0000-0300-000009000000}"/>
    <hyperlink ref="AM39" r:id="rId11" xr:uid="{00000000-0004-0000-0300-00000A000000}"/>
    <hyperlink ref="AM48" r:id="rId12" xr:uid="{00000000-0004-0000-0300-00000B000000}"/>
    <hyperlink ref="AM49" r:id="rId13" xr:uid="{00000000-0004-0000-0300-00000C000000}"/>
    <hyperlink ref="AO49" r:id="rId14" display="La Oficina Asesora de Auditoria  interna  evidencia plan de desarrollo y plan de acción anual para la vigencia 2024 donde se evidencian las metas que ser deben cumplir. https://www.iudigital.edu.co/index.php/planeacion-presupuesto-informes/plan-accion?hig" xr:uid="{00000000-0004-0000-0300-00000D000000}"/>
    <hyperlink ref="AN50" r:id="rId15" xr:uid="{00000000-0004-0000-0300-00000E000000}"/>
    <hyperlink ref="AM51" r:id="rId16" xr:uid="{00000000-0004-0000-0300-00000F000000}"/>
    <hyperlink ref="AO51" r:id="rId17" xr:uid="{00000000-0004-0000-0300-000010000000}"/>
    <hyperlink ref="AM57" r:id="rId18" xr:uid="{00000000-0004-0000-0300-000011000000}"/>
    <hyperlink ref="AM58" r:id="rId19" xr:uid="{00000000-0004-0000-0300-000012000000}"/>
    <hyperlink ref="AM60" r:id="rId20" xr:uid="{00000000-0004-0000-0300-000013000000}"/>
    <hyperlink ref="AO60" r:id="rId21" xr:uid="{00000000-0004-0000-0300-000014000000}"/>
    <hyperlink ref="AM61" r:id="rId22" xr:uid="{00000000-0004-0000-0300-000015000000}"/>
    <hyperlink ref="AM62" r:id="rId23" xr:uid="{00000000-0004-0000-0300-000016000000}"/>
    <hyperlink ref="AM67" r:id="rId24" xr:uid="{00000000-0004-0000-0300-000017000000}"/>
    <hyperlink ref="AM68" r:id="rId25" xr:uid="{00000000-0004-0000-0300-000018000000}"/>
    <hyperlink ref="AM69" r:id="rId26" xr:uid="{00000000-0004-0000-0300-000019000000}"/>
    <hyperlink ref="AO69" r:id="rId27" display=" La Oficina Asesora de Auditoria  interna evidencia la existencia de  las guías de inspección  y acuerdos académicos. https://www.iudigital.edu.co/pdfs//transparencia/Calendario%20de%20Actividades/AA2024077%20-%20Por%20el%20cual%20se%20modifica%20el%20Cal" xr:uid="{00000000-0004-0000-0300-00001A000000}"/>
    <hyperlink ref="AM78" r:id="rId28" xr:uid="{00000000-0004-0000-0300-00001B000000}"/>
    <hyperlink ref="AM79" r:id="rId29" xr:uid="{00000000-0004-0000-0300-00001C000000}"/>
    <hyperlink ref="AM80" r:id="rId30" xr:uid="{00000000-0004-0000-0300-00001D000000}"/>
    <hyperlink ref="AM87" r:id="rId31" xr:uid="{00000000-0004-0000-0300-00001E000000}"/>
  </hyperlinks>
  <printOptions horizontalCentered="1"/>
  <pageMargins left="0.23622047244094491" right="0.23622047244094491" top="0.74803149606299213" bottom="0.74803149606299213" header="0" footer="0"/>
  <pageSetup orientation="landscape"/>
  <drawing r:id="rId32"/>
  <legacyDrawing r:id="rId33"/>
  <extLst>
    <ext xmlns:x14="http://schemas.microsoft.com/office/spreadsheetml/2009/9/main" uri="{CCE6A557-97BC-4b89-ADB6-D9C93CAAB3DF}">
      <x14:dataValidations xmlns:xm="http://schemas.microsoft.com/office/excel/2006/main" count="13">
        <x14:dataValidation type="custom" allowBlank="1" showInputMessage="1" showErrorMessage="1" prompt="Recuerde que las acciones se generan bajo la medida de mitigar el riesgo" xr:uid="{00000000-0002-0000-0300-000000000000}">
          <x14:formula1>
            <xm:f>IF(OR(AE61='Opciones Tratamiento'!$B$2,AE61='Opciones Tratamiento'!$B$3,AE61='Opciones Tratamiento'!$B$4),ISBLANK(AE61),ISTEXT(AE61))</xm:f>
          </x14:formula1>
          <xm:sqref>AJ61</xm:sqref>
        </x14:dataValidation>
        <x14:dataValidation type="list" allowBlank="1" showErrorMessage="1" xr:uid="{00000000-0002-0000-0300-000001000000}">
          <x14:formula1>
            <xm:f>'Tabla Valoración controles'!$D$7:$D$8</xm:f>
          </x14:formula1>
          <xm:sqref>T7:T156</xm:sqref>
        </x14:dataValidation>
        <x14:dataValidation type="list" allowBlank="1" showErrorMessage="1" xr:uid="{00000000-0002-0000-0300-000002000000}">
          <x14:formula1>
            <xm:f>'Tabla Valoración controles'!$D$4:$D$6</xm:f>
          </x14:formula1>
          <xm:sqref>S7:S156</xm:sqref>
        </x14:dataValidation>
        <x14:dataValidation type="list" allowBlank="1" showErrorMessage="1" xr:uid="{00000000-0002-0000-0300-000003000000}">
          <x14:formula1>
            <xm:f>'Tabla Impacto corrupción '!$B$5:$B$7</xm:f>
          </x14:formula1>
          <xm:sqref>J7 J17 J27 J37 J47 J57 J67 J77 J87 J97 J107</xm:sqref>
        </x14:dataValidation>
        <x14:dataValidation type="custom" allowBlank="1" showInputMessage="1" showErrorMessage="1" prompt="Recuerde que las acciones se generan bajo la medida de mitigar el riesgo" xr:uid="{00000000-0002-0000-0300-000004000000}">
          <x14:formula1>
            <xm:f>IF(OR(AE61='Opciones Tratamiento'!$B$2,AE61='Opciones Tratamiento'!$B$3,AE61='Opciones Tratamiento'!$B$4),ISBLANK(AE61),ISTEXT(AE61))</xm:f>
          </x14:formula1>
          <xm:sqref>AI61</xm:sqref>
        </x14:dataValidation>
        <x14:dataValidation type="custom" allowBlank="1" showInputMessage="1" showErrorMessage="1" prompt="Recuerde que las acciones se generan bajo la medida de mitigar el riesgo" xr:uid="{00000000-0002-0000-0300-000005000000}">
          <x14:formula1>
            <xm:f>IF(OR(AE77='Opciones Tratamiento'!$B$2,AE77='Opciones Tratamiento'!$B$3,AE77='Opciones Tratamiento'!$B$4),ISBLANK(AE77),ISTEXT(AE77))</xm:f>
          </x14:formula1>
          <xm:sqref>Q77 Q97 Q107</xm:sqref>
        </x14:dataValidation>
        <x14:dataValidation type="custom" allowBlank="1" showInputMessage="1" showErrorMessage="1" prompt="Recuerde que las acciones se generan bajo la medida de mitigar el riesgo" xr:uid="{00000000-0002-0000-0300-000006000000}">
          <x14:formula1>
            <xm:f>IF(OR(O40='Opciones Tratamiento'!$B$2,O40='Opciones Tratamiento'!$B$3,O40='Opciones Tratamiento'!$B$4),ISBLANK(O40),ISTEXT(O40))</xm:f>
          </x14:formula1>
          <xm:sqref>Q40</xm:sqref>
        </x14:dataValidation>
        <x14:dataValidation type="list" allowBlank="1" showErrorMessage="1" xr:uid="{00000000-0002-0000-0300-000007000000}">
          <x14:formula1>
            <xm:f>'Opciones Tratamiento'!$E$2:$E$4</xm:f>
          </x14:formula1>
          <xm:sqref>C7 C17 C27 C37 C47 C57 C67 C77 C87 C97 C107 C117 C127 C137 C147</xm:sqref>
        </x14:dataValidation>
        <x14:dataValidation type="list" allowBlank="1" showErrorMessage="1" xr:uid="{00000000-0002-0000-0300-000008000000}">
          <x14:formula1>
            <xm:f>'Tabla Valoración controles'!$D$13:$D$14</xm:f>
          </x14:formula1>
          <xm:sqref>X7:X156</xm:sqref>
        </x14:dataValidation>
        <x14:dataValidation type="list" allowBlank="1" showErrorMessage="1" xr:uid="{00000000-0002-0000-0300-000009000000}">
          <x14:formula1>
            <xm:f>'Tabla Valoración controles'!$D$11:$D$12</xm:f>
          </x14:formula1>
          <xm:sqref>W7:W156</xm:sqref>
        </x14:dataValidation>
        <x14:dataValidation type="custom" allowBlank="1" showInputMessage="1" showErrorMessage="1" prompt="Recuerde que las acciones se generan bajo la medida de mitigar el riesgo" xr:uid="{00000000-0002-0000-0300-00000A000000}">
          <x14:formula1>
            <xm:f>IF(OR(AE79='Opciones Tratamiento'!$B$2,AE79='Opciones Tratamiento'!$B$3,AE79='Opciones Tratamiento'!$B$4),ISBLANK(AE79),ISTEXT(AE79))</xm:f>
          </x14:formula1>
          <xm:sqref>Q78 Q98</xm:sqref>
        </x14:dataValidation>
        <x14:dataValidation type="list" allowBlank="1" showErrorMessage="1" xr:uid="{00000000-0002-0000-0300-00000B000000}">
          <x14:formula1>
            <xm:f>'Tabla Valoración controles'!$D$9:$D$10</xm:f>
          </x14:formula1>
          <xm:sqref>V7:V156</xm:sqref>
        </x14:dataValidation>
        <x14:dataValidation type="list" allowBlank="1" showErrorMessage="1" xr:uid="{00000000-0002-0000-0300-00000C000000}">
          <x14:formula1>
            <xm:f>'Opciones Tratamiento'!$B$2:$B$5</xm:f>
          </x14:formula1>
          <xm:sqref>AE7:AE156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000"/>
  <sheetViews>
    <sheetView workbookViewId="0"/>
  </sheetViews>
  <sheetFormatPr baseColWidth="10" defaultColWidth="14.42578125" defaultRowHeight="15" customHeight="1" x14ac:dyDescent="0.25"/>
  <cols>
    <col min="1" max="1" width="10.7109375" customWidth="1"/>
    <col min="2" max="39" width="5.7109375" customWidth="1"/>
    <col min="40" max="40" width="10.7109375" customWidth="1"/>
    <col min="41" max="46" width="5.7109375" customWidth="1"/>
    <col min="47" max="61" width="10.710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419" t="s">
        <v>385</v>
      </c>
      <c r="C2" s="284"/>
      <c r="D2" s="284"/>
      <c r="E2" s="284"/>
      <c r="F2" s="284"/>
      <c r="G2" s="284"/>
      <c r="H2" s="284"/>
      <c r="I2" s="284"/>
      <c r="J2" s="420" t="s">
        <v>15</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284"/>
      <c r="C3" s="284"/>
      <c r="D3" s="284"/>
      <c r="E3" s="284"/>
      <c r="F3" s="284"/>
      <c r="G3" s="284"/>
      <c r="H3" s="284"/>
      <c r="I3" s="284"/>
      <c r="J3" s="386"/>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284"/>
      <c r="C4" s="284"/>
      <c r="D4" s="284"/>
      <c r="E4" s="284"/>
      <c r="F4" s="284"/>
      <c r="G4" s="284"/>
      <c r="H4" s="284"/>
      <c r="I4" s="284"/>
      <c r="J4" s="386"/>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421" t="s">
        <v>386</v>
      </c>
      <c r="C6" s="385"/>
      <c r="D6" s="397"/>
      <c r="E6" s="414" t="s">
        <v>387</v>
      </c>
      <c r="F6" s="390"/>
      <c r="G6" s="390"/>
      <c r="H6" s="390"/>
      <c r="I6" s="390"/>
      <c r="J6" s="389" t="str">
        <f>IF(AND('Mapa final'!$A$7="Muy Alta",'Mapa final'!$A$7="Leve"),CONCATENATE("R",'Mapa final'!$A$7),"")</f>
        <v/>
      </c>
      <c r="K6" s="390"/>
      <c r="L6" s="391" t="str">
        <f>IF(AND('Mapa final'!$A$17="Muy Alta",'Mapa final'!$A$17="Leve"),CONCATENATE("R",'Mapa final'!$A$17),"")</f>
        <v/>
      </c>
      <c r="M6" s="390"/>
      <c r="N6" s="391" t="str">
        <f>IF(AND('Mapa final'!$A$27="Muy Alta",'Mapa final'!$A$27="Leve"),CONCATENATE("R",'Mapa final'!$A$27),"")</f>
        <v/>
      </c>
      <c r="O6" s="390"/>
      <c r="P6" s="389" t="str">
        <f>IF(AND('Mapa final'!$A$7="Muy Alta",'Mapa final'!$A$7="Menor"),CONCATENATE("R",'Mapa final'!$A$7),"")</f>
        <v/>
      </c>
      <c r="Q6" s="390"/>
      <c r="R6" s="391" t="str">
        <f>IF(AND('Mapa final'!$A$17="Muy Alta",'Mapa final'!$A$17="Menor"),CONCATENATE("R",'Mapa final'!$A$17),"")</f>
        <v/>
      </c>
      <c r="S6" s="390"/>
      <c r="T6" s="391" t="str">
        <f>IF(AND('Mapa final'!$A$27="Muy Alta",'Mapa final'!$A$27="Menor"),CONCATENATE("R",'Mapa final'!$A$27),"")</f>
        <v/>
      </c>
      <c r="U6" s="390"/>
      <c r="V6" s="389" t="str">
        <f>IF(AND('Mapa final'!$A$7="Muy Alta",'Mapa final'!$A$7="Moderado"),CONCATENATE("R",'Mapa final'!$A$7),"")</f>
        <v/>
      </c>
      <c r="W6" s="390"/>
      <c r="X6" s="391" t="str">
        <f>IF(AND('Mapa final'!$A$17="Muy Alta",'Mapa final'!$A$17="Moderado"),CONCATENATE("R",'Mapa final'!$A$17),"")</f>
        <v/>
      </c>
      <c r="Y6" s="390"/>
      <c r="Z6" s="391" t="str">
        <f>IF(AND('Mapa final'!$A$27="Muy Alta",'Mapa final'!$A$27="Moderado"),CONCATENATE("R",'Mapa final'!$A$27),"")</f>
        <v/>
      </c>
      <c r="AA6" s="390"/>
      <c r="AB6" s="389" t="str">
        <f>IF(AND('Mapa final'!$H$7="Muy Alta",'Mapa final'!$L$7="Mayor"),CONCATENATE("R",'Mapa final'!$A$7),"")</f>
        <v/>
      </c>
      <c r="AC6" s="390"/>
      <c r="AD6" s="391" t="str">
        <f>IF(AND('Mapa final'!$H$17="Muy Alta",'Mapa final'!$L$17="Mayor"),CONCATENATE("R",'Mapa final'!$A$17),"")</f>
        <v/>
      </c>
      <c r="AE6" s="390"/>
      <c r="AF6" s="391" t="str">
        <f>IF(AND('Mapa final'!$H$27="Muy Alta",'Mapa final'!$L$27="Mayor"),CONCATENATE("R",'Mapa final'!$A$27),"")</f>
        <v/>
      </c>
      <c r="AG6" s="390"/>
      <c r="AH6" s="401" t="str">
        <f>IF(AND('Mapa final'!$H$7="Muy Alta",'Mapa final'!$L$7="Catastrófico"),CONCATENATE("R",'Mapa final'!$A$7),"")</f>
        <v/>
      </c>
      <c r="AI6" s="390"/>
      <c r="AJ6" s="393" t="str">
        <f>IF(AND('Mapa final'!$H$17="Muy Alta",'Mapa final'!$L$17="Catastrófico"),CONCATENATE("R",'Mapa final'!$A$17),"")</f>
        <v/>
      </c>
      <c r="AK6" s="390"/>
      <c r="AL6" s="393" t="str">
        <f>IF(AND('Mapa final'!$H$27="Muy Alta",'Mapa final'!$L$27="Catastrófico"),CONCATENATE("R",'Mapa final'!$A$27),"")</f>
        <v/>
      </c>
      <c r="AM6" s="399"/>
      <c r="AO6" s="413" t="s">
        <v>388</v>
      </c>
      <c r="AP6" s="390"/>
      <c r="AQ6" s="390"/>
      <c r="AR6" s="390"/>
      <c r="AS6" s="390"/>
      <c r="AT6" s="399"/>
      <c r="AU6" s="1"/>
      <c r="AV6" s="1"/>
      <c r="AW6" s="1"/>
      <c r="AX6" s="1"/>
      <c r="AY6" s="1"/>
      <c r="AZ6" s="1"/>
      <c r="BA6" s="1"/>
      <c r="BB6" s="1"/>
      <c r="BC6" s="1"/>
      <c r="BD6" s="1"/>
      <c r="BE6" s="1"/>
      <c r="BF6" s="1"/>
      <c r="BG6" s="1"/>
      <c r="BH6" s="1"/>
      <c r="BI6" s="1"/>
    </row>
    <row r="7" spans="1:61" ht="15" customHeight="1" x14ac:dyDescent="0.25">
      <c r="A7" s="1"/>
      <c r="B7" s="386"/>
      <c r="C7" s="284"/>
      <c r="D7" s="285"/>
      <c r="E7" s="296"/>
      <c r="F7" s="284"/>
      <c r="G7" s="284"/>
      <c r="H7" s="284"/>
      <c r="I7" s="284"/>
      <c r="J7" s="296"/>
      <c r="K7" s="284"/>
      <c r="L7" s="386"/>
      <c r="M7" s="284"/>
      <c r="N7" s="386"/>
      <c r="O7" s="284"/>
      <c r="P7" s="296"/>
      <c r="Q7" s="284"/>
      <c r="R7" s="386"/>
      <c r="S7" s="284"/>
      <c r="T7" s="386"/>
      <c r="U7" s="284"/>
      <c r="V7" s="296"/>
      <c r="W7" s="284"/>
      <c r="X7" s="386"/>
      <c r="Y7" s="284"/>
      <c r="Z7" s="386"/>
      <c r="AA7" s="284"/>
      <c r="AB7" s="296"/>
      <c r="AC7" s="284"/>
      <c r="AD7" s="386"/>
      <c r="AE7" s="284"/>
      <c r="AF7" s="386"/>
      <c r="AG7" s="284"/>
      <c r="AH7" s="296"/>
      <c r="AI7" s="284"/>
      <c r="AJ7" s="386"/>
      <c r="AK7" s="284"/>
      <c r="AL7" s="386"/>
      <c r="AM7" s="285"/>
      <c r="AN7" s="1"/>
      <c r="AO7" s="296"/>
      <c r="AP7" s="284"/>
      <c r="AQ7" s="284"/>
      <c r="AR7" s="284"/>
      <c r="AS7" s="284"/>
      <c r="AT7" s="285"/>
      <c r="AU7" s="1"/>
      <c r="AV7" s="1"/>
      <c r="AW7" s="1"/>
      <c r="AX7" s="1"/>
      <c r="AY7" s="1"/>
      <c r="AZ7" s="1"/>
      <c r="BA7" s="1"/>
      <c r="BB7" s="1"/>
      <c r="BC7" s="1"/>
      <c r="BD7" s="1"/>
      <c r="BE7" s="1"/>
      <c r="BF7" s="1"/>
      <c r="BG7" s="1"/>
      <c r="BH7" s="1"/>
      <c r="BI7" s="1"/>
    </row>
    <row r="8" spans="1:61" ht="15" customHeight="1" x14ac:dyDescent="0.25">
      <c r="A8" s="1"/>
      <c r="B8" s="386"/>
      <c r="C8" s="284"/>
      <c r="D8" s="285"/>
      <c r="E8" s="296"/>
      <c r="F8" s="284"/>
      <c r="G8" s="284"/>
      <c r="H8" s="284"/>
      <c r="I8" s="284"/>
      <c r="J8" s="392" t="str">
        <f>IF(AND('Mapa final'!$A$37="Muy Alta",'Mapa final'!$A$37="Leve"),CONCATENATE("R",'Mapa final'!$A$37),"")</f>
        <v/>
      </c>
      <c r="K8" s="385"/>
      <c r="L8" s="384" t="str">
        <f>IF(AND('Mapa final'!$A$47="Muy Alta",'Mapa final'!$A$47="Leve"),CONCATENATE("R",'Mapa final'!$A$47),"")</f>
        <v/>
      </c>
      <c r="M8" s="385"/>
      <c r="N8" s="384" t="str">
        <f>IF(AND('Mapa final'!$A$57="Muy Alta",'Mapa final'!$A$57="Leve"),CONCATENATE("R",'Mapa final'!$A$57),"")</f>
        <v/>
      </c>
      <c r="O8" s="385"/>
      <c r="P8" s="392" t="str">
        <f>IF(AND('Mapa final'!$A$37="Muy Alta",'Mapa final'!$A$37="Menor"),CONCATENATE("R",'Mapa final'!$A$37),"")</f>
        <v/>
      </c>
      <c r="Q8" s="385"/>
      <c r="R8" s="384" t="str">
        <f>IF(AND('Mapa final'!$A$47="Muy Alta",'Mapa final'!$A$47="Menor"),CONCATENATE("R",'Mapa final'!$A$47),"")</f>
        <v/>
      </c>
      <c r="S8" s="385"/>
      <c r="T8" s="384" t="str">
        <f>IF(AND('Mapa final'!$A$57="Muy Alta",'Mapa final'!$A$57="Menor"),CONCATENATE("R",'Mapa final'!$A$57),"")</f>
        <v/>
      </c>
      <c r="U8" s="385"/>
      <c r="V8" s="392" t="str">
        <f>IF(AND('Mapa final'!$A$37="Muy Alta",'Mapa final'!$A$37="Moderado"),CONCATENATE("R",'Mapa final'!$A$37),"")</f>
        <v/>
      </c>
      <c r="W8" s="385"/>
      <c r="X8" s="384" t="str">
        <f>IF(AND('Mapa final'!$A$47="Muy Alta",'Mapa final'!$A$47="Moderado"),CONCATENATE("R",'Mapa final'!$A$47),"")</f>
        <v/>
      </c>
      <c r="Y8" s="385"/>
      <c r="Z8" s="384" t="str">
        <f>IF(AND('Mapa final'!$A$57="Muy Alta",'Mapa final'!$A$57="Moderado"),CONCATENATE("R",'Mapa final'!$A$57),"")</f>
        <v/>
      </c>
      <c r="AA8" s="385"/>
      <c r="AB8" s="392" t="str">
        <f>IF(AND('Mapa final'!$H$37="Muy Alta",'Mapa final'!$L$37="Mayor"),CONCATENATE("R",'Mapa final'!$A$37),"")</f>
        <v/>
      </c>
      <c r="AC8" s="385"/>
      <c r="AD8" s="384" t="str">
        <f>IF(AND('Mapa final'!$H$47="Muy Alta",'Mapa final'!$L$47="Mayor"),CONCATENATE("R",'Mapa final'!$A$47),"")</f>
        <v/>
      </c>
      <c r="AE8" s="385"/>
      <c r="AF8" s="384" t="str">
        <f>IF(AND('Mapa final'!$H$57="Muy Alta",'Mapa final'!$L$57="Mayor"),CONCATENATE("R",'Mapa final'!$A$57),"")</f>
        <v/>
      </c>
      <c r="AG8" s="385"/>
      <c r="AH8" s="387" t="str">
        <f>IF(AND('Mapa final'!$H$37="Muy Alta",'Mapa final'!$L$37="Catastrófico"),CONCATENATE("R",'Mapa final'!$A$37),"")</f>
        <v/>
      </c>
      <c r="AI8" s="385"/>
      <c r="AJ8" s="388" t="str">
        <f>IF(AND('Mapa final'!$H$47="Muy Alta",'Mapa final'!$L$47="Catastrófico"),CONCATENATE("R",'Mapa final'!$A$47),"")</f>
        <v/>
      </c>
      <c r="AK8" s="385"/>
      <c r="AL8" s="388" t="str">
        <f>IF(AND('Mapa final'!$H$57="Muy Alta",'Mapa final'!$L$57="Catastrófico"),CONCATENATE("R",'Mapa final'!$A$57),"")</f>
        <v/>
      </c>
      <c r="AM8" s="397"/>
      <c r="AN8" s="1"/>
      <c r="AO8" s="296"/>
      <c r="AP8" s="284"/>
      <c r="AQ8" s="284"/>
      <c r="AR8" s="284"/>
      <c r="AS8" s="284"/>
      <c r="AT8" s="285"/>
      <c r="AU8" s="1"/>
      <c r="AV8" s="1"/>
      <c r="AW8" s="1"/>
      <c r="AX8" s="1"/>
      <c r="AY8" s="1"/>
      <c r="AZ8" s="1"/>
      <c r="BA8" s="1"/>
      <c r="BB8" s="1"/>
      <c r="BC8" s="1"/>
      <c r="BD8" s="1"/>
      <c r="BE8" s="1"/>
      <c r="BF8" s="1"/>
      <c r="BG8" s="1"/>
      <c r="BH8" s="1"/>
      <c r="BI8" s="1"/>
    </row>
    <row r="9" spans="1:61" ht="15" customHeight="1" x14ac:dyDescent="0.25">
      <c r="A9" s="1"/>
      <c r="B9" s="386"/>
      <c r="C9" s="284"/>
      <c r="D9" s="285"/>
      <c r="E9" s="296"/>
      <c r="F9" s="284"/>
      <c r="G9" s="284"/>
      <c r="H9" s="284"/>
      <c r="I9" s="284"/>
      <c r="J9" s="296"/>
      <c r="K9" s="284"/>
      <c r="L9" s="386"/>
      <c r="M9" s="284"/>
      <c r="N9" s="386"/>
      <c r="O9" s="284"/>
      <c r="P9" s="296"/>
      <c r="Q9" s="284"/>
      <c r="R9" s="386"/>
      <c r="S9" s="284"/>
      <c r="T9" s="386"/>
      <c r="U9" s="284"/>
      <c r="V9" s="296"/>
      <c r="W9" s="284"/>
      <c r="X9" s="386"/>
      <c r="Y9" s="284"/>
      <c r="Z9" s="386"/>
      <c r="AA9" s="284"/>
      <c r="AB9" s="296"/>
      <c r="AC9" s="284"/>
      <c r="AD9" s="386"/>
      <c r="AE9" s="284"/>
      <c r="AF9" s="386"/>
      <c r="AG9" s="284"/>
      <c r="AH9" s="296"/>
      <c r="AI9" s="284"/>
      <c r="AJ9" s="386"/>
      <c r="AK9" s="284"/>
      <c r="AL9" s="386"/>
      <c r="AM9" s="285"/>
      <c r="AN9" s="1"/>
      <c r="AO9" s="296"/>
      <c r="AP9" s="284"/>
      <c r="AQ9" s="284"/>
      <c r="AR9" s="284"/>
      <c r="AS9" s="284"/>
      <c r="AT9" s="285"/>
      <c r="AU9" s="1"/>
      <c r="AV9" s="1"/>
      <c r="AW9" s="1"/>
      <c r="AX9" s="1"/>
      <c r="AY9" s="1"/>
      <c r="AZ9" s="1"/>
      <c r="BA9" s="1"/>
      <c r="BB9" s="1"/>
      <c r="BC9" s="1"/>
      <c r="BD9" s="1"/>
      <c r="BE9" s="1"/>
      <c r="BF9" s="1"/>
      <c r="BG9" s="1"/>
      <c r="BH9" s="1"/>
      <c r="BI9" s="1"/>
    </row>
    <row r="10" spans="1:61" ht="15" customHeight="1" x14ac:dyDescent="0.25">
      <c r="A10" s="1"/>
      <c r="B10" s="386"/>
      <c r="C10" s="284"/>
      <c r="D10" s="285"/>
      <c r="E10" s="296"/>
      <c r="F10" s="284"/>
      <c r="G10" s="284"/>
      <c r="H10" s="284"/>
      <c r="I10" s="284"/>
      <c r="J10" s="392" t="str">
        <f>IF(AND('Mapa final'!$A$67="Muy Alta",'Mapa final'!$A$67="Leve"),CONCATENATE("R",'Mapa final'!$A$67),"")</f>
        <v/>
      </c>
      <c r="K10" s="385"/>
      <c r="L10" s="384" t="str">
        <f>IF(AND('Mapa final'!$A$77="Muy Alta",'Mapa final'!$A$77="Leve"),CONCATENATE("R",'Mapa final'!$A$77),"")</f>
        <v/>
      </c>
      <c r="M10" s="385"/>
      <c r="N10" s="384" t="str">
        <f>IF(AND('Mapa final'!$A$87="Muy Alta",'Mapa final'!$A$87="Leve"),CONCATENATE("R",'Mapa final'!$A$87),"")</f>
        <v/>
      </c>
      <c r="O10" s="385"/>
      <c r="P10" s="392" t="str">
        <f>IF(AND('Mapa final'!$A$67="Muy Alta",'Mapa final'!$A$67="Menor"),CONCATENATE("R",'Mapa final'!$A$67),"")</f>
        <v/>
      </c>
      <c r="Q10" s="385"/>
      <c r="R10" s="384" t="str">
        <f>IF(AND('Mapa final'!$A$77="Muy Alta",'Mapa final'!$A$77="Menor"),CONCATENATE("R",'Mapa final'!$A$77),"")</f>
        <v/>
      </c>
      <c r="S10" s="385"/>
      <c r="T10" s="384" t="str">
        <f>IF(AND('Mapa final'!$A$87="Muy Alta",'Mapa final'!$A$87="Menor"),CONCATENATE("R",'Mapa final'!$A$87),"")</f>
        <v/>
      </c>
      <c r="U10" s="385"/>
      <c r="V10" s="392" t="str">
        <f>IF(AND('Mapa final'!$A$67="Muy Alta",'Mapa final'!$A$67="Moderado"),CONCATENATE("R",'Mapa final'!$A$67),"")</f>
        <v/>
      </c>
      <c r="W10" s="385"/>
      <c r="X10" s="384" t="str">
        <f>IF(AND('Mapa final'!$A$77="Muy Alta",'Mapa final'!$A$77="Moderado"),CONCATENATE("R",'Mapa final'!$A$77),"")</f>
        <v/>
      </c>
      <c r="Y10" s="385"/>
      <c r="Z10" s="384" t="str">
        <f>IF(AND('Mapa final'!$A$87="Muy Alta",'Mapa final'!$A$87="Moderado"),CONCATENATE("R",'Mapa final'!$A$87),"")</f>
        <v/>
      </c>
      <c r="AA10" s="385"/>
      <c r="AB10" s="392" t="str">
        <f>IF(AND('Mapa final'!$H$67="Muy Alta",'Mapa final'!$L$67="Mayor"),CONCATENATE("R",'Mapa final'!$A$67),"")</f>
        <v/>
      </c>
      <c r="AC10" s="385"/>
      <c r="AD10" s="384" t="str">
        <f>IF(AND('Mapa final'!$H$77="Muy Alta",'Mapa final'!$L$77="Mayor"),CONCATENATE("R",'Mapa final'!$A$77),"")</f>
        <v/>
      </c>
      <c r="AE10" s="385"/>
      <c r="AF10" s="384" t="str">
        <f>IF(AND('Mapa final'!$H$87="Muy Alta",'Mapa final'!$L$87="Mayor"),CONCATENATE("R",'Mapa final'!$A$87),"")</f>
        <v/>
      </c>
      <c r="AG10" s="385"/>
      <c r="AH10" s="387" t="str">
        <f>IF(AND('Mapa final'!$H$67="Muy Alta",'Mapa final'!$L$67="Catastrófico"),CONCATENATE("R",'Mapa final'!$A$67),"")</f>
        <v/>
      </c>
      <c r="AI10" s="385"/>
      <c r="AJ10" s="388" t="str">
        <f>IF(AND('Mapa final'!$H$77="Muy Alta",'Mapa final'!$L$77="Catastrófico"),CONCATENATE("R",'Mapa final'!$A$77),"")</f>
        <v/>
      </c>
      <c r="AK10" s="385"/>
      <c r="AL10" s="388" t="str">
        <f>IF(AND('Mapa final'!$H$87="Muy Alta",'Mapa final'!$L$87="Catastrófico"),CONCATENATE("R",'Mapa final'!$A$87),"")</f>
        <v/>
      </c>
      <c r="AM10" s="397"/>
      <c r="AN10" s="1"/>
      <c r="AO10" s="296"/>
      <c r="AP10" s="284"/>
      <c r="AQ10" s="284"/>
      <c r="AR10" s="284"/>
      <c r="AS10" s="284"/>
      <c r="AT10" s="285"/>
      <c r="AU10" s="1"/>
      <c r="AV10" s="1"/>
      <c r="AW10" s="1"/>
      <c r="AX10" s="1"/>
      <c r="AY10" s="1"/>
      <c r="AZ10" s="1"/>
      <c r="BA10" s="1"/>
      <c r="BB10" s="1"/>
      <c r="BC10" s="1"/>
      <c r="BD10" s="1"/>
      <c r="BE10" s="1"/>
      <c r="BF10" s="1"/>
      <c r="BG10" s="1"/>
      <c r="BH10" s="1"/>
      <c r="BI10" s="1"/>
    </row>
    <row r="11" spans="1:61" ht="15" customHeight="1" x14ac:dyDescent="0.25">
      <c r="A11" s="1"/>
      <c r="B11" s="386"/>
      <c r="C11" s="284"/>
      <c r="D11" s="285"/>
      <c r="E11" s="296"/>
      <c r="F11" s="284"/>
      <c r="G11" s="284"/>
      <c r="H11" s="284"/>
      <c r="I11" s="284"/>
      <c r="J11" s="296"/>
      <c r="K11" s="284"/>
      <c r="L11" s="386"/>
      <c r="M11" s="284"/>
      <c r="N11" s="386"/>
      <c r="O11" s="284"/>
      <c r="P11" s="296"/>
      <c r="Q11" s="284"/>
      <c r="R11" s="386"/>
      <c r="S11" s="284"/>
      <c r="T11" s="386"/>
      <c r="U11" s="284"/>
      <c r="V11" s="296"/>
      <c r="W11" s="284"/>
      <c r="X11" s="386"/>
      <c r="Y11" s="284"/>
      <c r="Z11" s="386"/>
      <c r="AA11" s="284"/>
      <c r="AB11" s="296"/>
      <c r="AC11" s="284"/>
      <c r="AD11" s="386"/>
      <c r="AE11" s="284"/>
      <c r="AF11" s="386"/>
      <c r="AG11" s="284"/>
      <c r="AH11" s="296"/>
      <c r="AI11" s="284"/>
      <c r="AJ11" s="386"/>
      <c r="AK11" s="284"/>
      <c r="AL11" s="386"/>
      <c r="AM11" s="285"/>
      <c r="AN11" s="1"/>
      <c r="AO11" s="296"/>
      <c r="AP11" s="284"/>
      <c r="AQ11" s="284"/>
      <c r="AR11" s="284"/>
      <c r="AS11" s="284"/>
      <c r="AT11" s="285"/>
      <c r="AU11" s="1"/>
      <c r="AV11" s="1"/>
      <c r="AW11" s="1"/>
      <c r="AX11" s="1"/>
      <c r="AY11" s="1"/>
      <c r="AZ11" s="1"/>
      <c r="BA11" s="1"/>
      <c r="BB11" s="1"/>
      <c r="BC11" s="1"/>
      <c r="BD11" s="1"/>
      <c r="BE11" s="1"/>
      <c r="BF11" s="1"/>
      <c r="BG11" s="1"/>
      <c r="BH11" s="1"/>
      <c r="BI11" s="1"/>
    </row>
    <row r="12" spans="1:61" ht="15" customHeight="1" x14ac:dyDescent="0.25">
      <c r="A12" s="1"/>
      <c r="B12" s="386"/>
      <c r="C12" s="284"/>
      <c r="D12" s="285"/>
      <c r="E12" s="296"/>
      <c r="F12" s="284"/>
      <c r="G12" s="284"/>
      <c r="H12" s="284"/>
      <c r="I12" s="284"/>
      <c r="J12" s="392" t="str">
        <f>IF(AND('Mapa final'!$A$97="Muy Alta",'Mapa final'!$A$97="Leve"),CONCATENATE("R",'Mapa final'!$A$97),"")</f>
        <v/>
      </c>
      <c r="K12" s="385"/>
      <c r="L12" s="384" t="str">
        <f>IF(AND('Mapa final'!$A$107="Muy Alta",'Mapa final'!$A$107="Leve"),CONCATENATE("R",'Mapa final'!$A$107),"")</f>
        <v/>
      </c>
      <c r="M12" s="385"/>
      <c r="N12" s="384" t="str">
        <f>IF(AND('Mapa final'!$A$117="Muy Alta",'Mapa final'!$A$117="Leve"),CONCATENATE("R",'Mapa final'!$A$117),"")</f>
        <v/>
      </c>
      <c r="O12" s="385"/>
      <c r="P12" s="392" t="str">
        <f>IF(AND('Mapa final'!$A$97="Muy Alta",'Mapa final'!$A$97="Menor"),CONCATENATE("R",'Mapa final'!$A$97),"")</f>
        <v/>
      </c>
      <c r="Q12" s="385"/>
      <c r="R12" s="384" t="str">
        <f>IF(AND('Mapa final'!$A$107="Muy Alta",'Mapa final'!$A$107="Menor"),CONCATENATE("R",'Mapa final'!$A$107),"")</f>
        <v/>
      </c>
      <c r="S12" s="385"/>
      <c r="T12" s="384" t="str">
        <f>IF(AND('Mapa final'!$A$117="Muy Alta",'Mapa final'!$A$117="Menor"),CONCATENATE("R",'Mapa final'!$A$117),"")</f>
        <v/>
      </c>
      <c r="U12" s="385"/>
      <c r="V12" s="392" t="str">
        <f>IF(AND('Mapa final'!$A$97="Muy Alta",'Mapa final'!$A$97="Moderado"),CONCATENATE("R",'Mapa final'!$A$97),"")</f>
        <v/>
      </c>
      <c r="W12" s="385"/>
      <c r="X12" s="384" t="str">
        <f>IF(AND('Mapa final'!$A$107="Muy Alta",'Mapa final'!$A$107="Moderado"),CONCATENATE("R",'Mapa final'!$A$107),"")</f>
        <v/>
      </c>
      <c r="Y12" s="385"/>
      <c r="Z12" s="384" t="str">
        <f>IF(AND('Mapa final'!$A$117="Muy Alta",'Mapa final'!$A$117="Moderado"),CONCATENATE("R",'Mapa final'!$A$117),"")</f>
        <v/>
      </c>
      <c r="AA12" s="385"/>
      <c r="AB12" s="392" t="str">
        <f>IF(AND('Mapa final'!$H$97="Muy Alta",'Mapa final'!$L$97="Mayor"),CONCATENATE("R",'Mapa final'!$A$97),"")</f>
        <v/>
      </c>
      <c r="AC12" s="385"/>
      <c r="AD12" s="384" t="str">
        <f>IF(AND('Mapa final'!$H$107="Muy Alta",'Mapa final'!$L$107="Mayor"),CONCATENATE("R",'Mapa final'!$A$107),"")</f>
        <v/>
      </c>
      <c r="AE12" s="385"/>
      <c r="AF12" s="384" t="str">
        <f>IF(AND('Mapa final'!$H$117="Muy Alta",'Mapa final'!$L$117="Mayor"),CONCATENATE("R",'Mapa final'!$A$117),"")</f>
        <v/>
      </c>
      <c r="AG12" s="385"/>
      <c r="AH12" s="387" t="str">
        <f>IF(AND('Mapa final'!$H$97="Muy Alta",'Mapa final'!$L$97="Catastrófico"),CONCATENATE("R",'Mapa final'!$A$97),"")</f>
        <v/>
      </c>
      <c r="AI12" s="385"/>
      <c r="AJ12" s="388" t="str">
        <f>IF(AND('Mapa final'!$H$107="Muy Alta",'Mapa final'!$L$107="Catastrófico"),CONCATENATE("R",'Mapa final'!$A$107),"")</f>
        <v/>
      </c>
      <c r="AK12" s="385"/>
      <c r="AL12" s="388" t="str">
        <f>IF(AND('Mapa final'!$H$117="Muy Alta",'Mapa final'!$L$117="Catastrófico"),CONCATENATE("R",'Mapa final'!$A$117),"")</f>
        <v/>
      </c>
      <c r="AM12" s="397"/>
      <c r="AN12" s="1"/>
      <c r="AO12" s="296"/>
      <c r="AP12" s="284"/>
      <c r="AQ12" s="284"/>
      <c r="AR12" s="284"/>
      <c r="AS12" s="284"/>
      <c r="AT12" s="285"/>
      <c r="AU12" s="1"/>
      <c r="AV12" s="1"/>
      <c r="AW12" s="1"/>
      <c r="AX12" s="1"/>
      <c r="AY12" s="1"/>
      <c r="AZ12" s="1"/>
      <c r="BA12" s="1"/>
      <c r="BB12" s="1"/>
      <c r="BC12" s="1"/>
      <c r="BD12" s="1"/>
      <c r="BE12" s="1"/>
      <c r="BF12" s="1"/>
      <c r="BG12" s="1"/>
      <c r="BH12" s="1"/>
      <c r="BI12" s="1"/>
    </row>
    <row r="13" spans="1:61" ht="15.75" customHeight="1" x14ac:dyDescent="0.25">
      <c r="A13" s="1"/>
      <c r="B13" s="386"/>
      <c r="C13" s="284"/>
      <c r="D13" s="285"/>
      <c r="E13" s="394"/>
      <c r="F13" s="395"/>
      <c r="G13" s="395"/>
      <c r="H13" s="395"/>
      <c r="I13" s="395"/>
      <c r="J13" s="296"/>
      <c r="K13" s="284"/>
      <c r="L13" s="386"/>
      <c r="M13" s="284"/>
      <c r="N13" s="386"/>
      <c r="O13" s="284"/>
      <c r="P13" s="394"/>
      <c r="Q13" s="395"/>
      <c r="R13" s="396"/>
      <c r="S13" s="395"/>
      <c r="T13" s="396"/>
      <c r="U13" s="395"/>
      <c r="V13" s="296"/>
      <c r="W13" s="284"/>
      <c r="X13" s="386"/>
      <c r="Y13" s="284"/>
      <c r="Z13" s="386"/>
      <c r="AA13" s="284"/>
      <c r="AB13" s="394"/>
      <c r="AC13" s="395"/>
      <c r="AD13" s="396"/>
      <c r="AE13" s="395"/>
      <c r="AF13" s="396"/>
      <c r="AG13" s="395"/>
      <c r="AH13" s="296"/>
      <c r="AI13" s="284"/>
      <c r="AJ13" s="386"/>
      <c r="AK13" s="284"/>
      <c r="AL13" s="386"/>
      <c r="AM13" s="285"/>
      <c r="AN13" s="1"/>
      <c r="AO13" s="409"/>
      <c r="AP13" s="410"/>
      <c r="AQ13" s="410"/>
      <c r="AR13" s="410"/>
      <c r="AS13" s="410"/>
      <c r="AT13" s="411"/>
      <c r="AU13" s="1"/>
      <c r="AV13" s="1"/>
      <c r="AW13" s="1"/>
      <c r="AX13" s="1"/>
      <c r="AY13" s="1"/>
      <c r="AZ13" s="1"/>
      <c r="BA13" s="1"/>
      <c r="BB13" s="1"/>
      <c r="BC13" s="1"/>
      <c r="BD13" s="1"/>
      <c r="BE13" s="1"/>
      <c r="BF13" s="1"/>
      <c r="BG13" s="1"/>
      <c r="BH13" s="1"/>
      <c r="BI13" s="1"/>
    </row>
    <row r="14" spans="1:61" ht="15" customHeight="1" x14ac:dyDescent="0.25">
      <c r="A14" s="1"/>
      <c r="B14" s="386"/>
      <c r="C14" s="284"/>
      <c r="D14" s="285"/>
      <c r="E14" s="414" t="s">
        <v>389</v>
      </c>
      <c r="F14" s="390"/>
      <c r="G14" s="390"/>
      <c r="H14" s="390"/>
      <c r="I14" s="390"/>
      <c r="J14" s="417" t="str">
        <f>IF(AND('Mapa final'!$H$7="Alta",'Mapa final'!$L$7="Leve"),CONCATENATE("R",'Mapa final'!$A$7),"")</f>
        <v/>
      </c>
      <c r="K14" s="390"/>
      <c r="L14" s="398" t="str">
        <f>IF(AND('Mapa final'!$H$17="Alta",'Mapa final'!$L$17="Leve"),CONCATENATE("R",'Mapa final'!$A$17),"")</f>
        <v/>
      </c>
      <c r="M14" s="390"/>
      <c r="N14" s="398" t="str">
        <f>IF(AND('Mapa final'!$H$27="Alta",'Mapa final'!$L$27="Leve"),CONCATENATE("R",'Mapa final'!$A$27),"")</f>
        <v/>
      </c>
      <c r="O14" s="399"/>
      <c r="P14" s="400" t="str">
        <f>IF(AND('Mapa final'!$H$7="Alta",'Mapa final'!$L$7="Menor"),CONCATENATE("R",'Mapa final'!$A$7),"")</f>
        <v/>
      </c>
      <c r="Q14" s="385"/>
      <c r="R14" s="400" t="str">
        <f>IF(AND('Mapa final'!$H$17="Alta",'Mapa final'!$L$17="Menor"),CONCATENATE("R",'Mapa final'!$A$17),"")</f>
        <v/>
      </c>
      <c r="S14" s="385"/>
      <c r="T14" s="400" t="str">
        <f>IF(AND('Mapa final'!$H$27="Alta",'Mapa final'!$L$27="Menor"),CONCATENATE("R",'Mapa final'!$A$27),"")</f>
        <v/>
      </c>
      <c r="U14" s="385"/>
      <c r="V14" s="389" t="str">
        <f>IF(AND('Mapa final'!$H$7="Alta",'Mapa final'!$L$7="Moderado"),CONCATENATE("R",'Mapa final'!$A$7),"")</f>
        <v/>
      </c>
      <c r="W14" s="390"/>
      <c r="X14" s="391" t="str">
        <f>IF(AND('Mapa final'!$H$17="Alta",'Mapa final'!$L$17="Moderado"),CONCATENATE("R",'Mapa final'!$A$17),"")</f>
        <v/>
      </c>
      <c r="Y14" s="390"/>
      <c r="Z14" s="391" t="str">
        <f>IF(AND('Mapa final'!$H$27="Alta",'Mapa final'!$L$27="Moderado"),CONCATENATE("R",'Mapa final'!$A$27),"")</f>
        <v/>
      </c>
      <c r="AA14" s="399"/>
      <c r="AB14" s="384" t="str">
        <f>IF(AND('Mapa final'!$H$7="Alta",'Mapa final'!$L$7="Mayor"),CONCATENATE("R",'Mapa final'!$A$7),"")</f>
        <v/>
      </c>
      <c r="AC14" s="385"/>
      <c r="AD14" s="384" t="str">
        <f>IF(AND('Mapa final'!$H$17="Alta",'Mapa final'!$L$17="Mayor"),CONCATENATE("R",'Mapa final'!$A$17),"")</f>
        <v/>
      </c>
      <c r="AE14" s="385"/>
      <c r="AF14" s="384" t="str">
        <f>IF(AND('Mapa final'!$H$27="Alta",'Mapa final'!$L$27="Mayor"),CONCATENATE("R",'Mapa final'!$A$27),"")</f>
        <v/>
      </c>
      <c r="AG14" s="385"/>
      <c r="AH14" s="401" t="str">
        <f>IF(AND('Mapa final'!$H$7="Alta",'Mapa final'!$L$7="Catastrófico"),CONCATENATE("R",'Mapa final'!$A$7),"")</f>
        <v/>
      </c>
      <c r="AI14" s="390"/>
      <c r="AJ14" s="393" t="str">
        <f>IF(AND('Mapa final'!$H$17="Alta",'Mapa final'!$L$17="Catastrófico"),CONCATENATE("R",'Mapa final'!$A$17),"")</f>
        <v/>
      </c>
      <c r="AK14" s="390"/>
      <c r="AL14" s="393" t="str">
        <f>IF(AND('Mapa final'!$H$27="Alta",'Mapa final'!$L$27="Catastrófico"),CONCATENATE("R",'Mapa final'!$A$27),"")</f>
        <v/>
      </c>
      <c r="AM14" s="399"/>
      <c r="AN14" s="1"/>
      <c r="AO14" s="408" t="s">
        <v>390</v>
      </c>
      <c r="AP14" s="406"/>
      <c r="AQ14" s="406"/>
      <c r="AR14" s="406"/>
      <c r="AS14" s="406"/>
      <c r="AT14" s="407"/>
      <c r="AU14" s="1"/>
      <c r="AV14" s="1"/>
      <c r="AW14" s="1"/>
      <c r="AX14" s="1"/>
      <c r="AY14" s="1"/>
      <c r="AZ14" s="1"/>
      <c r="BA14" s="1"/>
      <c r="BB14" s="1"/>
      <c r="BC14" s="1"/>
      <c r="BD14" s="1"/>
      <c r="BE14" s="1"/>
      <c r="BF14" s="1"/>
      <c r="BG14" s="1"/>
      <c r="BH14" s="1"/>
      <c r="BI14" s="1"/>
    </row>
    <row r="15" spans="1:61" ht="15" customHeight="1" x14ac:dyDescent="0.25">
      <c r="A15" s="1"/>
      <c r="B15" s="386"/>
      <c r="C15" s="284"/>
      <c r="D15" s="285"/>
      <c r="E15" s="296"/>
      <c r="F15" s="284"/>
      <c r="G15" s="284"/>
      <c r="H15" s="284"/>
      <c r="I15" s="284"/>
      <c r="J15" s="296"/>
      <c r="K15" s="284"/>
      <c r="L15" s="386"/>
      <c r="M15" s="284"/>
      <c r="N15" s="386"/>
      <c r="O15" s="285"/>
      <c r="P15" s="386"/>
      <c r="Q15" s="284"/>
      <c r="R15" s="386"/>
      <c r="S15" s="284"/>
      <c r="T15" s="386"/>
      <c r="U15" s="284"/>
      <c r="V15" s="296"/>
      <c r="W15" s="284"/>
      <c r="X15" s="386"/>
      <c r="Y15" s="284"/>
      <c r="Z15" s="386"/>
      <c r="AA15" s="285"/>
      <c r="AB15" s="386"/>
      <c r="AC15" s="284"/>
      <c r="AD15" s="386"/>
      <c r="AE15" s="284"/>
      <c r="AF15" s="386"/>
      <c r="AG15" s="284"/>
      <c r="AH15" s="296"/>
      <c r="AI15" s="284"/>
      <c r="AJ15" s="386"/>
      <c r="AK15" s="284"/>
      <c r="AL15" s="386"/>
      <c r="AM15" s="285"/>
      <c r="AN15" s="1"/>
      <c r="AO15" s="296"/>
      <c r="AP15" s="284"/>
      <c r="AQ15" s="284"/>
      <c r="AR15" s="284"/>
      <c r="AS15" s="284"/>
      <c r="AT15" s="285"/>
      <c r="AU15" s="1"/>
      <c r="AV15" s="1"/>
      <c r="AW15" s="1"/>
      <c r="AX15" s="1"/>
      <c r="AY15" s="1"/>
      <c r="AZ15" s="1"/>
      <c r="BA15" s="1"/>
      <c r="BB15" s="1"/>
      <c r="BC15" s="1"/>
      <c r="BD15" s="1"/>
      <c r="BE15" s="1"/>
      <c r="BF15" s="1"/>
      <c r="BG15" s="1"/>
      <c r="BH15" s="1"/>
      <c r="BI15" s="1"/>
    </row>
    <row r="16" spans="1:61" ht="15" customHeight="1" x14ac:dyDescent="0.25">
      <c r="A16" s="1"/>
      <c r="B16" s="386"/>
      <c r="C16" s="284"/>
      <c r="D16" s="285"/>
      <c r="E16" s="296"/>
      <c r="F16" s="284"/>
      <c r="G16" s="284"/>
      <c r="H16" s="284"/>
      <c r="I16" s="284"/>
      <c r="J16" s="404" t="str">
        <f>IF(AND('Mapa final'!$H$37="Alta",'Mapa final'!$L$37="Leve"),CONCATENATE("R",'Mapa final'!$A$37),"")</f>
        <v/>
      </c>
      <c r="K16" s="385"/>
      <c r="L16" s="400" t="str">
        <f>IF(AND('Mapa final'!$H$47="Alta",'Mapa final'!$L$47="Leve"),CONCATENATE("R",'Mapa final'!$A$47),"")</f>
        <v/>
      </c>
      <c r="M16" s="385"/>
      <c r="N16" s="400" t="str">
        <f>IF(AND('Mapa final'!$H$57="Alta",'Mapa final'!$L$57="Leve"),CONCATENATE("R",'Mapa final'!$A$57),"")</f>
        <v/>
      </c>
      <c r="O16" s="397"/>
      <c r="P16" s="400" t="str">
        <f>IF(AND('Mapa final'!$H$37="Alta",'Mapa final'!$L$37="Menor"),CONCATENATE("R",'Mapa final'!$A$37),"")</f>
        <v/>
      </c>
      <c r="Q16" s="385"/>
      <c r="R16" s="400" t="str">
        <f>IF(AND('Mapa final'!$H$47="Alta",'Mapa final'!$L$47="Menor"),CONCATENATE("R",'Mapa final'!$A$47),"")</f>
        <v/>
      </c>
      <c r="S16" s="385"/>
      <c r="T16" s="400" t="str">
        <f>IF(AND('Mapa final'!$H$57="Alta",'Mapa final'!$L$57="Menor"),CONCATENATE("R",'Mapa final'!$A$57),"")</f>
        <v/>
      </c>
      <c r="U16" s="385"/>
      <c r="V16" s="392" t="str">
        <f>IF(AND('Mapa final'!$H$37="Alta",'Mapa final'!$L$37="Moderado"),CONCATENATE("R",'Mapa final'!$A$37),"")</f>
        <v/>
      </c>
      <c r="W16" s="385"/>
      <c r="X16" s="384" t="str">
        <f>IF(AND('Mapa final'!$H$47="Alta",'Mapa final'!$L$47="Moderado"),CONCATENATE("R",'Mapa final'!$A$47),"")</f>
        <v/>
      </c>
      <c r="Y16" s="385"/>
      <c r="Z16" s="384" t="str">
        <f>IF(AND('Mapa final'!$H$57="Alta",'Mapa final'!$L$57="Moderado"),CONCATENATE("R",'Mapa final'!$A$57),"")</f>
        <v/>
      </c>
      <c r="AA16" s="397"/>
      <c r="AB16" s="384" t="str">
        <f>IF(AND('Mapa final'!$H$37="Alta",'Mapa final'!$L$37="Mayor"),CONCATENATE("R",'Mapa final'!$A$37),"")</f>
        <v/>
      </c>
      <c r="AC16" s="385"/>
      <c r="AD16" s="384" t="str">
        <f>IF(AND('Mapa final'!$H$47="Alta",'Mapa final'!$L$47="Mayor"),CONCATENATE("R",'Mapa final'!$A$47),"")</f>
        <v/>
      </c>
      <c r="AE16" s="385"/>
      <c r="AF16" s="384" t="str">
        <f>IF(AND('Mapa final'!$H$57="Alta",'Mapa final'!$L$57="Mayor"),CONCATENATE("R",'Mapa final'!$A$57),"")</f>
        <v/>
      </c>
      <c r="AG16" s="385"/>
      <c r="AH16" s="387" t="str">
        <f>IF(AND('Mapa final'!$H$37="Alta",'Mapa final'!$L$37="Catastrófico"),CONCATENATE("R",'Mapa final'!$A$37),"")</f>
        <v/>
      </c>
      <c r="AI16" s="385"/>
      <c r="AJ16" s="388" t="str">
        <f>IF(AND('Mapa final'!$H$47="Alta",'Mapa final'!$L$47="Catastrófico"),CONCATENATE("R",'Mapa final'!$A$47),"")</f>
        <v/>
      </c>
      <c r="AK16" s="385"/>
      <c r="AL16" s="388" t="str">
        <f>IF(AND('Mapa final'!$H$57="Alta",'Mapa final'!$L$57="Catastrófico"),CONCATENATE("R",'Mapa final'!$A$57),"")</f>
        <v/>
      </c>
      <c r="AM16" s="397"/>
      <c r="AN16" s="1"/>
      <c r="AO16" s="296"/>
      <c r="AP16" s="284"/>
      <c r="AQ16" s="284"/>
      <c r="AR16" s="284"/>
      <c r="AS16" s="284"/>
      <c r="AT16" s="285"/>
      <c r="AU16" s="1"/>
      <c r="AV16" s="1"/>
      <c r="AW16" s="1"/>
      <c r="AX16" s="1"/>
      <c r="AY16" s="1"/>
      <c r="AZ16" s="1"/>
      <c r="BA16" s="1"/>
      <c r="BB16" s="1"/>
      <c r="BC16" s="1"/>
      <c r="BD16" s="1"/>
      <c r="BE16" s="1"/>
      <c r="BF16" s="1"/>
      <c r="BG16" s="1"/>
      <c r="BH16" s="1"/>
      <c r="BI16" s="1"/>
    </row>
    <row r="17" spans="1:61" ht="15" customHeight="1" x14ac:dyDescent="0.25">
      <c r="A17" s="1"/>
      <c r="B17" s="386"/>
      <c r="C17" s="284"/>
      <c r="D17" s="285"/>
      <c r="E17" s="296"/>
      <c r="F17" s="284"/>
      <c r="G17" s="284"/>
      <c r="H17" s="284"/>
      <c r="I17" s="284"/>
      <c r="J17" s="296"/>
      <c r="K17" s="284"/>
      <c r="L17" s="386"/>
      <c r="M17" s="284"/>
      <c r="N17" s="386"/>
      <c r="O17" s="285"/>
      <c r="P17" s="386"/>
      <c r="Q17" s="284"/>
      <c r="R17" s="386"/>
      <c r="S17" s="284"/>
      <c r="T17" s="386"/>
      <c r="U17" s="284"/>
      <c r="V17" s="296"/>
      <c r="W17" s="284"/>
      <c r="X17" s="386"/>
      <c r="Y17" s="284"/>
      <c r="Z17" s="386"/>
      <c r="AA17" s="285"/>
      <c r="AB17" s="386"/>
      <c r="AC17" s="284"/>
      <c r="AD17" s="386"/>
      <c r="AE17" s="284"/>
      <c r="AF17" s="386"/>
      <c r="AG17" s="284"/>
      <c r="AH17" s="296"/>
      <c r="AI17" s="284"/>
      <c r="AJ17" s="386"/>
      <c r="AK17" s="284"/>
      <c r="AL17" s="386"/>
      <c r="AM17" s="285"/>
      <c r="AN17" s="1"/>
      <c r="AO17" s="296"/>
      <c r="AP17" s="284"/>
      <c r="AQ17" s="284"/>
      <c r="AR17" s="284"/>
      <c r="AS17" s="284"/>
      <c r="AT17" s="285"/>
      <c r="AU17" s="1"/>
      <c r="AV17" s="1"/>
      <c r="AW17" s="1"/>
      <c r="AX17" s="1"/>
      <c r="AY17" s="1"/>
      <c r="AZ17" s="1"/>
      <c r="BA17" s="1"/>
      <c r="BB17" s="1"/>
      <c r="BC17" s="1"/>
      <c r="BD17" s="1"/>
      <c r="BE17" s="1"/>
      <c r="BF17" s="1"/>
      <c r="BG17" s="1"/>
      <c r="BH17" s="1"/>
      <c r="BI17" s="1"/>
    </row>
    <row r="18" spans="1:61" ht="15" customHeight="1" x14ac:dyDescent="0.25">
      <c r="A18" s="1"/>
      <c r="B18" s="386"/>
      <c r="C18" s="284"/>
      <c r="D18" s="285"/>
      <c r="E18" s="296"/>
      <c r="F18" s="284"/>
      <c r="G18" s="284"/>
      <c r="H18" s="284"/>
      <c r="I18" s="284"/>
      <c r="J18" s="404" t="str">
        <f>IF(AND('Mapa final'!$H$67="Alta",'Mapa final'!$L$67="Leve"),CONCATENATE("R",'Mapa final'!$A$67),"")</f>
        <v/>
      </c>
      <c r="K18" s="385"/>
      <c r="L18" s="400" t="str">
        <f>IF(AND('Mapa final'!$H$77="Alta",'Mapa final'!$L$77="Leve"),CONCATENATE("R",'Mapa final'!$A$77),"")</f>
        <v/>
      </c>
      <c r="M18" s="385"/>
      <c r="N18" s="400" t="str">
        <f>IF(AND('Mapa final'!$H$87="Alta",'Mapa final'!$L$87="Leve"),CONCATENATE("R",'Mapa final'!$A$87),"")</f>
        <v/>
      </c>
      <c r="O18" s="397"/>
      <c r="P18" s="400" t="str">
        <f>IF(AND('Mapa final'!$H$67="Alta",'Mapa final'!$L$67="Menor"),CONCATENATE("R",'Mapa final'!$A$67),"")</f>
        <v/>
      </c>
      <c r="Q18" s="385"/>
      <c r="R18" s="400" t="str">
        <f>IF(AND('Mapa final'!$H$77="Alta",'Mapa final'!$L$77="Menor"),CONCATENATE("R",'Mapa final'!$A$77),"")</f>
        <v/>
      </c>
      <c r="S18" s="385"/>
      <c r="T18" s="400" t="str">
        <f>IF(AND('Mapa final'!$H$87="Alta",'Mapa final'!$L$87="Menor"),CONCATENATE("R",'Mapa final'!$A$87),"")</f>
        <v/>
      </c>
      <c r="U18" s="385"/>
      <c r="V18" s="392" t="str">
        <f>IF(AND('Mapa final'!$H$67="Alta",'Mapa final'!$L$67="Moderado"),CONCATENATE("R",'Mapa final'!$A$67),"")</f>
        <v/>
      </c>
      <c r="W18" s="385"/>
      <c r="X18" s="384" t="str">
        <f>IF(AND('Mapa final'!$H$77="Alta",'Mapa final'!$L$77="Moderado"),CONCATENATE("R",'Mapa final'!$A$77),"")</f>
        <v/>
      </c>
      <c r="Y18" s="385"/>
      <c r="Z18" s="384" t="str">
        <f>IF(AND('Mapa final'!$H$87="Alta",'Mapa final'!$L$87="Moderado"),CONCATENATE("R",'Mapa final'!$A$87),"")</f>
        <v/>
      </c>
      <c r="AA18" s="397"/>
      <c r="AB18" s="384" t="str">
        <f>IF(AND('Mapa final'!$H$67="Alta",'Mapa final'!$L$67="Mayor"),CONCATENATE("R",'Mapa final'!$A$67),"")</f>
        <v/>
      </c>
      <c r="AC18" s="385"/>
      <c r="AD18" s="384" t="str">
        <f>IF(AND('Mapa final'!$H$77="Alta",'Mapa final'!$L$77="Mayor"),CONCATENATE("R",'Mapa final'!$A$77),"")</f>
        <v/>
      </c>
      <c r="AE18" s="385"/>
      <c r="AF18" s="384" t="str">
        <f>IF(AND('Mapa final'!$H$87="Alta",'Mapa final'!$L$87="Mayor"),CONCATENATE("R",'Mapa final'!$A$87),"")</f>
        <v/>
      </c>
      <c r="AG18" s="385"/>
      <c r="AH18" s="387" t="str">
        <f>IF(AND('Mapa final'!$H$67="Alta",'Mapa final'!$L$67="Catastrófico"),CONCATENATE("R",'Mapa final'!$A$67),"")</f>
        <v/>
      </c>
      <c r="AI18" s="385"/>
      <c r="AJ18" s="388" t="str">
        <f>IF(AND('Mapa final'!$H$77="Alta",'Mapa final'!$L$77="Catastrófico"),CONCATENATE("R",'Mapa final'!$A$77),"")</f>
        <v/>
      </c>
      <c r="AK18" s="385"/>
      <c r="AL18" s="388" t="str">
        <f>IF(AND('Mapa final'!$H$87="Alta",'Mapa final'!$L$87="Catastrófico"),CONCATENATE("R",'Mapa final'!$A$87),"")</f>
        <v/>
      </c>
      <c r="AM18" s="397"/>
      <c r="AN18" s="1"/>
      <c r="AO18" s="296"/>
      <c r="AP18" s="284"/>
      <c r="AQ18" s="284"/>
      <c r="AR18" s="284"/>
      <c r="AS18" s="284"/>
      <c r="AT18" s="285"/>
      <c r="AU18" s="1"/>
      <c r="AV18" s="1"/>
      <c r="AW18" s="1"/>
      <c r="AX18" s="1"/>
      <c r="AY18" s="1"/>
      <c r="AZ18" s="1"/>
      <c r="BA18" s="1"/>
      <c r="BB18" s="1"/>
      <c r="BC18" s="1"/>
      <c r="BD18" s="1"/>
      <c r="BE18" s="1"/>
      <c r="BF18" s="1"/>
      <c r="BG18" s="1"/>
      <c r="BH18" s="1"/>
      <c r="BI18" s="1"/>
    </row>
    <row r="19" spans="1:61" ht="15" customHeight="1" x14ac:dyDescent="0.25">
      <c r="A19" s="1"/>
      <c r="B19" s="386"/>
      <c r="C19" s="284"/>
      <c r="D19" s="285"/>
      <c r="E19" s="296"/>
      <c r="F19" s="284"/>
      <c r="G19" s="284"/>
      <c r="H19" s="284"/>
      <c r="I19" s="284"/>
      <c r="J19" s="296"/>
      <c r="K19" s="284"/>
      <c r="L19" s="386"/>
      <c r="M19" s="284"/>
      <c r="N19" s="386"/>
      <c r="O19" s="285"/>
      <c r="P19" s="386"/>
      <c r="Q19" s="284"/>
      <c r="R19" s="386"/>
      <c r="S19" s="284"/>
      <c r="T19" s="386"/>
      <c r="U19" s="284"/>
      <c r="V19" s="296"/>
      <c r="W19" s="284"/>
      <c r="X19" s="386"/>
      <c r="Y19" s="284"/>
      <c r="Z19" s="386"/>
      <c r="AA19" s="285"/>
      <c r="AB19" s="386"/>
      <c r="AC19" s="284"/>
      <c r="AD19" s="386"/>
      <c r="AE19" s="284"/>
      <c r="AF19" s="386"/>
      <c r="AG19" s="284"/>
      <c r="AH19" s="296"/>
      <c r="AI19" s="284"/>
      <c r="AJ19" s="386"/>
      <c r="AK19" s="284"/>
      <c r="AL19" s="386"/>
      <c r="AM19" s="285"/>
      <c r="AN19" s="1"/>
      <c r="AO19" s="296"/>
      <c r="AP19" s="284"/>
      <c r="AQ19" s="284"/>
      <c r="AR19" s="284"/>
      <c r="AS19" s="284"/>
      <c r="AT19" s="285"/>
      <c r="AU19" s="1"/>
      <c r="AV19" s="1"/>
      <c r="AW19" s="1"/>
      <c r="AX19" s="1"/>
      <c r="AY19" s="1"/>
      <c r="AZ19" s="1"/>
      <c r="BA19" s="1"/>
      <c r="BB19" s="1"/>
      <c r="BC19" s="1"/>
      <c r="BD19" s="1"/>
      <c r="BE19" s="1"/>
      <c r="BF19" s="1"/>
      <c r="BG19" s="1"/>
      <c r="BH19" s="1"/>
      <c r="BI19" s="1"/>
    </row>
    <row r="20" spans="1:61" ht="15" customHeight="1" x14ac:dyDescent="0.25">
      <c r="A20" s="1"/>
      <c r="B20" s="386"/>
      <c r="C20" s="284"/>
      <c r="D20" s="285"/>
      <c r="E20" s="296"/>
      <c r="F20" s="284"/>
      <c r="G20" s="284"/>
      <c r="H20" s="284"/>
      <c r="I20" s="284"/>
      <c r="J20" s="404" t="str">
        <f>IF(AND('Mapa final'!$H$97="Alta",'Mapa final'!$L$97="Leve"),CONCATENATE("R",'Mapa final'!$A$97),"")</f>
        <v/>
      </c>
      <c r="K20" s="385"/>
      <c r="L20" s="400" t="str">
        <f>IF(AND('Mapa final'!$H$107="Alta",'Mapa final'!$L$107="Leve"),CONCATENATE("R",'Mapa final'!$A$107),"")</f>
        <v/>
      </c>
      <c r="M20" s="385"/>
      <c r="N20" s="400" t="str">
        <f>IF(AND('Mapa final'!$H$117="Alta",'Mapa final'!$L$117="Leve"),CONCATENATE("R",'Mapa final'!$A$117),"")</f>
        <v/>
      </c>
      <c r="O20" s="397"/>
      <c r="P20" s="400" t="str">
        <f>IF(AND('Mapa final'!$H$97="Alta",'Mapa final'!$L$97="Menor"),CONCATENATE("R",'Mapa final'!$A$97),"")</f>
        <v/>
      </c>
      <c r="Q20" s="385"/>
      <c r="R20" s="400" t="str">
        <f>IF(AND('Mapa final'!$H$107="Alta",'Mapa final'!$L$107="Menor"),CONCATENATE("R",'Mapa final'!$A$107),"")</f>
        <v/>
      </c>
      <c r="S20" s="385"/>
      <c r="T20" s="400" t="str">
        <f>IF(AND('Mapa final'!$H$117="Alta",'Mapa final'!$L$117="Menor"),CONCATENATE("R",'Mapa final'!$A$117),"")</f>
        <v/>
      </c>
      <c r="U20" s="385"/>
      <c r="V20" s="392" t="str">
        <f>IF(AND('Mapa final'!$H$97="Alta",'Mapa final'!$L$97="Moderado"),CONCATENATE("R",'Mapa final'!$A$97),"")</f>
        <v/>
      </c>
      <c r="W20" s="385"/>
      <c r="X20" s="384" t="str">
        <f>IF(AND('Mapa final'!$H$107="Alta",'Mapa final'!$L$107="Moderado"),CONCATENATE("R",'Mapa final'!$A$107),"")</f>
        <v/>
      </c>
      <c r="Y20" s="385"/>
      <c r="Z20" s="384" t="str">
        <f>IF(AND('Mapa final'!$H$117="Alta",'Mapa final'!$L$117="Moderado"),CONCATENATE("R",'Mapa final'!$A$117),"")</f>
        <v/>
      </c>
      <c r="AA20" s="397"/>
      <c r="AB20" s="384" t="str">
        <f>IF(AND('Mapa final'!$H$97="Alta",'Mapa final'!$L$97="Mayor"),CONCATENATE("R",'Mapa final'!$A$97),"")</f>
        <v/>
      </c>
      <c r="AC20" s="385"/>
      <c r="AD20" s="384" t="str">
        <f>IF(AND('Mapa final'!$H$107="Alta",'Mapa final'!$L$107="Mayor"),CONCATENATE("R",'Mapa final'!$A$107),"")</f>
        <v/>
      </c>
      <c r="AE20" s="385"/>
      <c r="AF20" s="384" t="str">
        <f>IF(AND('Mapa final'!$H$117="Alta",'Mapa final'!$L$117="Mayor"),CONCATENATE("R",'Mapa final'!$A$117),"")</f>
        <v/>
      </c>
      <c r="AG20" s="385"/>
      <c r="AH20" s="387" t="str">
        <f>IF(AND('Mapa final'!$H$97="Alta",'Mapa final'!$L$97="Catastrófico"),CONCATENATE("R",'Mapa final'!$A$97),"")</f>
        <v/>
      </c>
      <c r="AI20" s="385"/>
      <c r="AJ20" s="388" t="str">
        <f>IF(AND('Mapa final'!$H$107="Alta",'Mapa final'!$L$107="Catastrófico"),CONCATENATE("R",'Mapa final'!$A$107),"")</f>
        <v/>
      </c>
      <c r="AK20" s="385"/>
      <c r="AL20" s="388" t="str">
        <f>IF(AND('Mapa final'!$H$117="Alta",'Mapa final'!$L$117="Catastrófico"),CONCATENATE("R",'Mapa final'!$A$117),"")</f>
        <v/>
      </c>
      <c r="AM20" s="397"/>
      <c r="AN20" s="1"/>
      <c r="AO20" s="296"/>
      <c r="AP20" s="284"/>
      <c r="AQ20" s="284"/>
      <c r="AR20" s="284"/>
      <c r="AS20" s="284"/>
      <c r="AT20" s="285"/>
      <c r="AU20" s="1"/>
      <c r="AV20" s="1"/>
      <c r="AW20" s="1"/>
      <c r="AX20" s="1"/>
      <c r="AY20" s="1"/>
      <c r="AZ20" s="1"/>
      <c r="BA20" s="1"/>
      <c r="BB20" s="1"/>
      <c r="BC20" s="1"/>
      <c r="BD20" s="1"/>
      <c r="BE20" s="1"/>
      <c r="BF20" s="1"/>
      <c r="BG20" s="1"/>
      <c r="BH20" s="1"/>
      <c r="BI20" s="1"/>
    </row>
    <row r="21" spans="1:61" ht="15.75" customHeight="1" x14ac:dyDescent="0.25">
      <c r="A21" s="1"/>
      <c r="B21" s="386"/>
      <c r="C21" s="284"/>
      <c r="D21" s="285"/>
      <c r="E21" s="394"/>
      <c r="F21" s="395"/>
      <c r="G21" s="395"/>
      <c r="H21" s="395"/>
      <c r="I21" s="395"/>
      <c r="J21" s="394"/>
      <c r="K21" s="395"/>
      <c r="L21" s="396"/>
      <c r="M21" s="395"/>
      <c r="N21" s="396"/>
      <c r="O21" s="403"/>
      <c r="P21" s="386"/>
      <c r="Q21" s="284"/>
      <c r="R21" s="386"/>
      <c r="S21" s="284"/>
      <c r="T21" s="386"/>
      <c r="U21" s="284"/>
      <c r="V21" s="296"/>
      <c r="W21" s="284"/>
      <c r="X21" s="386"/>
      <c r="Y21" s="284"/>
      <c r="Z21" s="386"/>
      <c r="AA21" s="285"/>
      <c r="AB21" s="386"/>
      <c r="AC21" s="284"/>
      <c r="AD21" s="386"/>
      <c r="AE21" s="284"/>
      <c r="AF21" s="386"/>
      <c r="AG21" s="284"/>
      <c r="AH21" s="296"/>
      <c r="AI21" s="284"/>
      <c r="AJ21" s="386"/>
      <c r="AK21" s="284"/>
      <c r="AL21" s="386"/>
      <c r="AM21" s="285"/>
      <c r="AN21" s="1"/>
      <c r="AO21" s="409"/>
      <c r="AP21" s="410"/>
      <c r="AQ21" s="410"/>
      <c r="AR21" s="410"/>
      <c r="AS21" s="410"/>
      <c r="AT21" s="411"/>
      <c r="AU21" s="1"/>
      <c r="AV21" s="1"/>
      <c r="AW21" s="1"/>
      <c r="AX21" s="1"/>
      <c r="AY21" s="1"/>
      <c r="AZ21" s="1"/>
      <c r="BA21" s="1"/>
      <c r="BB21" s="1"/>
      <c r="BC21" s="1"/>
      <c r="BD21" s="1"/>
      <c r="BE21" s="1"/>
      <c r="BF21" s="1"/>
      <c r="BG21" s="1"/>
      <c r="BH21" s="1"/>
      <c r="BI21" s="1"/>
    </row>
    <row r="22" spans="1:61" ht="15" customHeight="1" x14ac:dyDescent="0.25">
      <c r="A22" s="1"/>
      <c r="B22" s="386"/>
      <c r="C22" s="284"/>
      <c r="D22" s="285"/>
      <c r="E22" s="414" t="s">
        <v>391</v>
      </c>
      <c r="F22" s="390"/>
      <c r="G22" s="390"/>
      <c r="H22" s="390"/>
      <c r="I22" s="390"/>
      <c r="J22" s="404" t="str">
        <f>IF(AND('Mapa final'!$H$7="Media",'Mapa final'!$L$7="Leve"),CONCATENATE("R",'Mapa final'!$A$7),"")</f>
        <v/>
      </c>
      <c r="K22" s="385"/>
      <c r="L22" s="400" t="str">
        <f>IF(AND('Mapa final'!$H$17="Media",'Mapa final'!$L$17="Leve"),CONCATENATE("R",'Mapa final'!$A$17),"")</f>
        <v/>
      </c>
      <c r="M22" s="385"/>
      <c r="N22" s="400" t="str">
        <f>IF(AND('Mapa final'!$H$27="Media",'Mapa final'!$L$27="Leve"),CONCATENATE("R",'Mapa final'!$A$27),"")</f>
        <v/>
      </c>
      <c r="O22" s="385"/>
      <c r="P22" s="417" t="str">
        <f>IF(AND('Mapa final'!$H$7="Media",'Mapa final'!$L$7="Menor"),CONCATENATE("R",'Mapa final'!$A$7),"")</f>
        <v/>
      </c>
      <c r="Q22" s="390"/>
      <c r="R22" s="398" t="str">
        <f>IF(AND('Mapa final'!$H$17="Media",'Mapa final'!$L$17="Menor"),CONCATENATE("R",'Mapa final'!$A$17),"")</f>
        <v/>
      </c>
      <c r="S22" s="390"/>
      <c r="T22" s="398" t="str">
        <f>IF(AND('Mapa final'!$H$27="Media",'Mapa final'!$L$27="Menor"),CONCATENATE("R",'Mapa final'!$A$27),"")</f>
        <v/>
      </c>
      <c r="U22" s="390"/>
      <c r="V22" s="417" t="str">
        <f>IF(AND('Mapa final'!$H$7="Media",'Mapa final'!$L$7="Moderado"),CONCATENATE("R",'Mapa final'!$A$7),"")</f>
        <v>R1</v>
      </c>
      <c r="W22" s="390"/>
      <c r="X22" s="398" t="str">
        <f>IF(AND('Mapa final'!$H$17="Media",'Mapa final'!$L$17="Moderado"),CONCATENATE("R",'Mapa final'!$A$17),"")</f>
        <v/>
      </c>
      <c r="Y22" s="390"/>
      <c r="Z22" s="398" t="str">
        <f>IF(AND('Mapa final'!$H$27="Media",'Mapa final'!$L$27="Moderado"),CONCATENATE("R",'Mapa final'!$A$27),"")</f>
        <v/>
      </c>
      <c r="AA22" s="390"/>
      <c r="AB22" s="389" t="str">
        <f>IF(AND('Mapa final'!$H$7="Media",'Mapa final'!$L$7="Mayor"),CONCATENATE("R",'Mapa final'!$A$7),"")</f>
        <v/>
      </c>
      <c r="AC22" s="390"/>
      <c r="AD22" s="391" t="str">
        <f>IF(AND('Mapa final'!$H$17="Media",'Mapa final'!$L$17="Mayor"),CONCATENATE("R",'Mapa final'!$A$17),"")</f>
        <v/>
      </c>
      <c r="AE22" s="390"/>
      <c r="AF22" s="391" t="str">
        <f>IF(AND('Mapa final'!$H$27="Media",'Mapa final'!$L$27="Mayor"),CONCATENATE("R",'Mapa final'!$A$27),"")</f>
        <v/>
      </c>
      <c r="AG22" s="390"/>
      <c r="AH22" s="401" t="str">
        <f>IF(AND('Mapa final'!$H$7="Media",'Mapa final'!$L$7="Catastrófico"),CONCATENATE("R",'Mapa final'!$A$7),"")</f>
        <v/>
      </c>
      <c r="AI22" s="390"/>
      <c r="AJ22" s="393" t="str">
        <f>IF(AND('Mapa final'!$H$17="Media",'Mapa final'!$L$17="Catastrófico"),CONCATENATE("R",'Mapa final'!$A$17),"")</f>
        <v/>
      </c>
      <c r="AK22" s="390"/>
      <c r="AL22" s="393" t="str">
        <f>IF(AND('Mapa final'!$H$27="Media",'Mapa final'!$L$27="Catastrófico"),CONCATENATE("R",'Mapa final'!$A$27),"")</f>
        <v>R3</v>
      </c>
      <c r="AM22" s="399"/>
      <c r="AN22" s="1"/>
      <c r="AO22" s="412" t="s">
        <v>392</v>
      </c>
      <c r="AP22" s="406"/>
      <c r="AQ22" s="406"/>
      <c r="AR22" s="406"/>
      <c r="AS22" s="406"/>
      <c r="AT22" s="407"/>
      <c r="AU22" s="1"/>
      <c r="AV22" s="1"/>
      <c r="AW22" s="1"/>
      <c r="AX22" s="1"/>
      <c r="AY22" s="1"/>
      <c r="AZ22" s="1"/>
      <c r="BA22" s="1"/>
      <c r="BB22" s="1"/>
      <c r="BC22" s="1"/>
      <c r="BD22" s="1"/>
      <c r="BE22" s="1"/>
      <c r="BF22" s="1"/>
      <c r="BG22" s="1"/>
      <c r="BH22" s="1"/>
      <c r="BI22" s="1"/>
    </row>
    <row r="23" spans="1:61" ht="15" customHeight="1" x14ac:dyDescent="0.25">
      <c r="A23" s="1"/>
      <c r="B23" s="386"/>
      <c r="C23" s="284"/>
      <c r="D23" s="285"/>
      <c r="E23" s="296"/>
      <c r="F23" s="284"/>
      <c r="G23" s="284"/>
      <c r="H23" s="284"/>
      <c r="I23" s="284"/>
      <c r="J23" s="296"/>
      <c r="K23" s="284"/>
      <c r="L23" s="386"/>
      <c r="M23" s="284"/>
      <c r="N23" s="386"/>
      <c r="O23" s="284"/>
      <c r="P23" s="296"/>
      <c r="Q23" s="284"/>
      <c r="R23" s="386"/>
      <c r="S23" s="284"/>
      <c r="T23" s="386"/>
      <c r="U23" s="284"/>
      <c r="V23" s="296"/>
      <c r="W23" s="284"/>
      <c r="X23" s="386"/>
      <c r="Y23" s="284"/>
      <c r="Z23" s="386"/>
      <c r="AA23" s="284"/>
      <c r="AB23" s="296"/>
      <c r="AC23" s="284"/>
      <c r="AD23" s="386"/>
      <c r="AE23" s="284"/>
      <c r="AF23" s="386"/>
      <c r="AG23" s="284"/>
      <c r="AH23" s="296"/>
      <c r="AI23" s="284"/>
      <c r="AJ23" s="386"/>
      <c r="AK23" s="284"/>
      <c r="AL23" s="386"/>
      <c r="AM23" s="285"/>
      <c r="AN23" s="1"/>
      <c r="AO23" s="296"/>
      <c r="AP23" s="284"/>
      <c r="AQ23" s="284"/>
      <c r="AR23" s="284"/>
      <c r="AS23" s="284"/>
      <c r="AT23" s="285"/>
      <c r="AU23" s="1"/>
      <c r="AV23" s="1"/>
      <c r="AW23" s="1"/>
      <c r="AX23" s="1"/>
      <c r="AY23" s="1"/>
      <c r="AZ23" s="1"/>
      <c r="BA23" s="1"/>
      <c r="BB23" s="1"/>
      <c r="BC23" s="1"/>
      <c r="BD23" s="1"/>
      <c r="BE23" s="1"/>
      <c r="BF23" s="1"/>
      <c r="BG23" s="1"/>
      <c r="BH23" s="1"/>
      <c r="BI23" s="1"/>
    </row>
    <row r="24" spans="1:61" ht="15" customHeight="1" x14ac:dyDescent="0.25">
      <c r="A24" s="1"/>
      <c r="B24" s="386"/>
      <c r="C24" s="284"/>
      <c r="D24" s="285"/>
      <c r="E24" s="296"/>
      <c r="F24" s="284"/>
      <c r="G24" s="284"/>
      <c r="H24" s="284"/>
      <c r="I24" s="284"/>
      <c r="J24" s="404" t="str">
        <f>IF(AND('Mapa final'!$H$37="Media",'Mapa final'!$L$37="Leve"),CONCATENATE("R",'Mapa final'!$A$37),"")</f>
        <v/>
      </c>
      <c r="K24" s="385"/>
      <c r="L24" s="400" t="str">
        <f>IF(AND('Mapa final'!$H$47="Media",'Mapa final'!$L$47="Leve"),CONCATENATE("R",'Mapa final'!$A$47),"")</f>
        <v/>
      </c>
      <c r="M24" s="385"/>
      <c r="N24" s="400" t="str">
        <f>IF(AND('Mapa final'!$H$57="Media",'Mapa final'!$L$57="Leve"),CONCATENATE("R",'Mapa final'!$A$57),"")</f>
        <v/>
      </c>
      <c r="O24" s="385"/>
      <c r="P24" s="404" t="str">
        <f>IF(AND('Mapa final'!$H$37="Media",'Mapa final'!$L$37="Menor"),CONCATENATE("R",'Mapa final'!$A$37),"")</f>
        <v/>
      </c>
      <c r="Q24" s="385"/>
      <c r="R24" s="400" t="str">
        <f>IF(AND('Mapa final'!$H$47="Media",'Mapa final'!$L$47="Menor"),CONCATENATE("R",'Mapa final'!$A$47),"")</f>
        <v/>
      </c>
      <c r="S24" s="385"/>
      <c r="T24" s="400" t="str">
        <f>IF(AND('Mapa final'!$H$57="Media",'Mapa final'!$L$57="Menor"),CONCATENATE("R",'Mapa final'!$A$57),"")</f>
        <v/>
      </c>
      <c r="U24" s="385"/>
      <c r="V24" s="404" t="str">
        <f>IF(AND('Mapa final'!$H$37="Media",'Mapa final'!$L$37="Moderado"),CONCATENATE("R",'Mapa final'!$A$37),"")</f>
        <v/>
      </c>
      <c r="W24" s="385"/>
      <c r="X24" s="400" t="str">
        <f>IF(AND('Mapa final'!$H$47="Media",'Mapa final'!$L$47="Moderado"),CONCATENATE("R",'Mapa final'!$A$47),"")</f>
        <v/>
      </c>
      <c r="Y24" s="385"/>
      <c r="Z24" s="400" t="str">
        <f>IF(AND('Mapa final'!$H$57="Media",'Mapa final'!$L$57="Moderado"),CONCATENATE("R",'Mapa final'!$A$57),"")</f>
        <v/>
      </c>
      <c r="AA24" s="385"/>
      <c r="AB24" s="392" t="str">
        <f>IF(AND('Mapa final'!$H$37="Media",'Mapa final'!$L$37="Mayor"),CONCATENATE("R",'Mapa final'!$A$37),"")</f>
        <v>R4</v>
      </c>
      <c r="AC24" s="385"/>
      <c r="AD24" s="384" t="str">
        <f>IF(AND('Mapa final'!$H$47="Media",'Mapa final'!$L$47="Mayor"),CONCATENATE("R",'Mapa final'!$A$47),"")</f>
        <v/>
      </c>
      <c r="AE24" s="385"/>
      <c r="AF24" s="384" t="str">
        <f>IF(AND('Mapa final'!$H$57="Media",'Mapa final'!$L$57="Mayor"),CONCATENATE("R",'Mapa final'!$A$57),"")</f>
        <v>R6</v>
      </c>
      <c r="AG24" s="385"/>
      <c r="AH24" s="387" t="str">
        <f>IF(AND('Mapa final'!$H$37="Media",'Mapa final'!$L$37="Catastrófico"),CONCATENATE("R",'Mapa final'!$A$37),"")</f>
        <v/>
      </c>
      <c r="AI24" s="385"/>
      <c r="AJ24" s="388" t="str">
        <f>IF(AND('Mapa final'!$H$47="Media",'Mapa final'!$L$47="Catastrófico"),CONCATENATE("R",'Mapa final'!$A$47),"")</f>
        <v/>
      </c>
      <c r="AK24" s="385"/>
      <c r="AL24" s="388" t="str">
        <f>IF(AND('Mapa final'!$H$57="Media",'Mapa final'!$L$57="Catastrófico"),CONCATENATE("R",'Mapa final'!$A$57),"")</f>
        <v/>
      </c>
      <c r="AM24" s="397"/>
      <c r="AN24" s="1"/>
      <c r="AO24" s="296"/>
      <c r="AP24" s="284"/>
      <c r="AQ24" s="284"/>
      <c r="AR24" s="284"/>
      <c r="AS24" s="284"/>
      <c r="AT24" s="285"/>
      <c r="AU24" s="1"/>
      <c r="AV24" s="1"/>
      <c r="AW24" s="1"/>
      <c r="AX24" s="1"/>
      <c r="AY24" s="1"/>
      <c r="AZ24" s="1"/>
      <c r="BA24" s="1"/>
      <c r="BB24" s="1"/>
      <c r="BC24" s="1"/>
      <c r="BD24" s="1"/>
      <c r="BE24" s="1"/>
      <c r="BF24" s="1"/>
      <c r="BG24" s="1"/>
      <c r="BH24" s="1"/>
      <c r="BI24" s="1"/>
    </row>
    <row r="25" spans="1:61" ht="15" customHeight="1" x14ac:dyDescent="0.25">
      <c r="A25" s="1"/>
      <c r="B25" s="386"/>
      <c r="C25" s="284"/>
      <c r="D25" s="285"/>
      <c r="E25" s="296"/>
      <c r="F25" s="284"/>
      <c r="G25" s="284"/>
      <c r="H25" s="284"/>
      <c r="I25" s="284"/>
      <c r="J25" s="296"/>
      <c r="K25" s="284"/>
      <c r="L25" s="386"/>
      <c r="M25" s="284"/>
      <c r="N25" s="386"/>
      <c r="O25" s="284"/>
      <c r="P25" s="296"/>
      <c r="Q25" s="284"/>
      <c r="R25" s="386"/>
      <c r="S25" s="284"/>
      <c r="T25" s="386"/>
      <c r="U25" s="284"/>
      <c r="V25" s="296"/>
      <c r="W25" s="284"/>
      <c r="X25" s="386"/>
      <c r="Y25" s="284"/>
      <c r="Z25" s="386"/>
      <c r="AA25" s="284"/>
      <c r="AB25" s="296"/>
      <c r="AC25" s="284"/>
      <c r="AD25" s="386"/>
      <c r="AE25" s="284"/>
      <c r="AF25" s="386"/>
      <c r="AG25" s="284"/>
      <c r="AH25" s="296"/>
      <c r="AI25" s="284"/>
      <c r="AJ25" s="386"/>
      <c r="AK25" s="284"/>
      <c r="AL25" s="386"/>
      <c r="AM25" s="285"/>
      <c r="AN25" s="1"/>
      <c r="AO25" s="296"/>
      <c r="AP25" s="284"/>
      <c r="AQ25" s="284"/>
      <c r="AR25" s="284"/>
      <c r="AS25" s="284"/>
      <c r="AT25" s="285"/>
      <c r="AU25" s="1"/>
      <c r="AV25" s="1"/>
      <c r="AW25" s="1"/>
      <c r="AX25" s="1"/>
      <c r="AY25" s="1"/>
      <c r="AZ25" s="1"/>
      <c r="BA25" s="1"/>
      <c r="BB25" s="1"/>
      <c r="BC25" s="1"/>
      <c r="BD25" s="1"/>
      <c r="BE25" s="1"/>
      <c r="BF25" s="1"/>
      <c r="BG25" s="1"/>
      <c r="BH25" s="1"/>
      <c r="BI25" s="1"/>
    </row>
    <row r="26" spans="1:61" ht="15" customHeight="1" x14ac:dyDescent="0.25">
      <c r="A26" s="1"/>
      <c r="B26" s="386"/>
      <c r="C26" s="284"/>
      <c r="D26" s="285"/>
      <c r="E26" s="296"/>
      <c r="F26" s="284"/>
      <c r="G26" s="284"/>
      <c r="H26" s="284"/>
      <c r="I26" s="284"/>
      <c r="J26" s="404" t="str">
        <f>IF(AND('Mapa final'!$H$67="Media",'Mapa final'!$L$67="Leve"),CONCATENATE("R",'Mapa final'!$A$67),"")</f>
        <v/>
      </c>
      <c r="K26" s="385"/>
      <c r="L26" s="400" t="str">
        <f>IF(AND('Mapa final'!$H$77="Media",'Mapa final'!$L$77="Leve"),CONCATENATE("R",'Mapa final'!$A$77),"")</f>
        <v/>
      </c>
      <c r="M26" s="385"/>
      <c r="N26" s="400" t="str">
        <f>IF(AND('Mapa final'!$H$87="Media",'Mapa final'!$L$87="Leve"),CONCATENATE("R",'Mapa final'!$A$87),"")</f>
        <v/>
      </c>
      <c r="O26" s="385"/>
      <c r="P26" s="404" t="str">
        <f>IF(AND('Mapa final'!$H$67="Media",'Mapa final'!$L$67="Menor"),CONCATENATE("R",'Mapa final'!$A$67),"")</f>
        <v/>
      </c>
      <c r="Q26" s="385"/>
      <c r="R26" s="400" t="str">
        <f>IF(AND('Mapa final'!$H$77="Media",'Mapa final'!$L$77="Menor"),CONCATENATE("R",'Mapa final'!$A$77),"")</f>
        <v/>
      </c>
      <c r="S26" s="385"/>
      <c r="T26" s="400" t="str">
        <f>IF(AND('Mapa final'!$H$87="Media",'Mapa final'!$L$87="Menor"),CONCATENATE("R",'Mapa final'!$A$87),"")</f>
        <v/>
      </c>
      <c r="U26" s="385"/>
      <c r="V26" s="404" t="str">
        <f>IF(AND('Mapa final'!$H$67="Media",'Mapa final'!$L$67="Moderado"),CONCATENATE("R",'Mapa final'!$A$67),"")</f>
        <v/>
      </c>
      <c r="W26" s="385"/>
      <c r="X26" s="400" t="str">
        <f>IF(AND('Mapa final'!$H$77="Media",'Mapa final'!$L$77="Moderado"),CONCATENATE("R",'Mapa final'!$A$77),"")</f>
        <v/>
      </c>
      <c r="Y26" s="385"/>
      <c r="Z26" s="400" t="str">
        <f>IF(AND('Mapa final'!$H$87="Media",'Mapa final'!$L$87="Moderado"),CONCATENATE("R",'Mapa final'!$A$87),"")</f>
        <v/>
      </c>
      <c r="AA26" s="385"/>
      <c r="AB26" s="392" t="str">
        <f>IF(AND('Mapa final'!$H$67="Media",'Mapa final'!$L$67="Mayor"),CONCATENATE("R",'Mapa final'!$A$67),"")</f>
        <v/>
      </c>
      <c r="AC26" s="385"/>
      <c r="AD26" s="384" t="str">
        <f>IF(AND('Mapa final'!$H$77="Media",'Mapa final'!$L$77="Mayor"),CONCATENATE("R",'Mapa final'!$A$77),"")</f>
        <v/>
      </c>
      <c r="AE26" s="385"/>
      <c r="AF26" s="384" t="str">
        <f>IF(AND('Mapa final'!$H$87="Media",'Mapa final'!$L$87="Mayor"),CONCATENATE("R",'Mapa final'!$A$87),"")</f>
        <v/>
      </c>
      <c r="AG26" s="385"/>
      <c r="AH26" s="387" t="str">
        <f>IF(AND('Mapa final'!$H$67="Media",'Mapa final'!$L$67="Catastrófico"),CONCATENATE("R",'Mapa final'!$A$67),"")</f>
        <v/>
      </c>
      <c r="AI26" s="385"/>
      <c r="AJ26" s="388" t="str">
        <f>IF(AND('Mapa final'!$H$77="Media",'Mapa final'!$L$77="Catastrófico"),CONCATENATE("R",'Mapa final'!$A$77),"")</f>
        <v/>
      </c>
      <c r="AK26" s="385"/>
      <c r="AL26" s="388" t="str">
        <f>IF(AND('Mapa final'!$H$87="Media",'Mapa final'!$L$87="Catastrófico"),CONCATENATE("R",'Mapa final'!$A$87),"")</f>
        <v/>
      </c>
      <c r="AM26" s="397"/>
      <c r="AN26" s="1"/>
      <c r="AO26" s="296"/>
      <c r="AP26" s="284"/>
      <c r="AQ26" s="284"/>
      <c r="AR26" s="284"/>
      <c r="AS26" s="284"/>
      <c r="AT26" s="285"/>
      <c r="AU26" s="1"/>
      <c r="AV26" s="1"/>
      <c r="AW26" s="1"/>
      <c r="AX26" s="1"/>
      <c r="AY26" s="1"/>
      <c r="AZ26" s="1"/>
      <c r="BA26" s="1"/>
      <c r="BB26" s="1"/>
      <c r="BC26" s="1"/>
      <c r="BD26" s="1"/>
      <c r="BE26" s="1"/>
      <c r="BF26" s="1"/>
      <c r="BG26" s="1"/>
      <c r="BH26" s="1"/>
      <c r="BI26" s="1"/>
    </row>
    <row r="27" spans="1:61" ht="15" customHeight="1" x14ac:dyDescent="0.25">
      <c r="A27" s="1"/>
      <c r="B27" s="386"/>
      <c r="C27" s="284"/>
      <c r="D27" s="285"/>
      <c r="E27" s="296"/>
      <c r="F27" s="284"/>
      <c r="G27" s="284"/>
      <c r="H27" s="284"/>
      <c r="I27" s="284"/>
      <c r="J27" s="296"/>
      <c r="K27" s="284"/>
      <c r="L27" s="386"/>
      <c r="M27" s="284"/>
      <c r="N27" s="386"/>
      <c r="O27" s="284"/>
      <c r="P27" s="296"/>
      <c r="Q27" s="284"/>
      <c r="R27" s="386"/>
      <c r="S27" s="284"/>
      <c r="T27" s="386"/>
      <c r="U27" s="284"/>
      <c r="V27" s="296"/>
      <c r="W27" s="284"/>
      <c r="X27" s="386"/>
      <c r="Y27" s="284"/>
      <c r="Z27" s="386"/>
      <c r="AA27" s="284"/>
      <c r="AB27" s="296"/>
      <c r="AC27" s="284"/>
      <c r="AD27" s="386"/>
      <c r="AE27" s="284"/>
      <c r="AF27" s="386"/>
      <c r="AG27" s="284"/>
      <c r="AH27" s="296"/>
      <c r="AI27" s="284"/>
      <c r="AJ27" s="386"/>
      <c r="AK27" s="284"/>
      <c r="AL27" s="386"/>
      <c r="AM27" s="285"/>
      <c r="AN27" s="1"/>
      <c r="AO27" s="296"/>
      <c r="AP27" s="284"/>
      <c r="AQ27" s="284"/>
      <c r="AR27" s="284"/>
      <c r="AS27" s="284"/>
      <c r="AT27" s="285"/>
      <c r="AU27" s="1"/>
      <c r="AV27" s="1"/>
      <c r="AW27" s="1"/>
      <c r="AX27" s="1"/>
      <c r="AY27" s="1"/>
      <c r="AZ27" s="1"/>
      <c r="BA27" s="1"/>
      <c r="BB27" s="1"/>
      <c r="BC27" s="1"/>
      <c r="BD27" s="1"/>
      <c r="BE27" s="1"/>
      <c r="BF27" s="1"/>
      <c r="BG27" s="1"/>
      <c r="BH27" s="1"/>
      <c r="BI27" s="1"/>
    </row>
    <row r="28" spans="1:61" ht="15" customHeight="1" x14ac:dyDescent="0.25">
      <c r="A28" s="1"/>
      <c r="B28" s="386"/>
      <c r="C28" s="284"/>
      <c r="D28" s="285"/>
      <c r="E28" s="296"/>
      <c r="F28" s="284"/>
      <c r="G28" s="284"/>
      <c r="H28" s="284"/>
      <c r="I28" s="284"/>
      <c r="J28" s="404" t="str">
        <f>IF(AND('Mapa final'!$H$97="Media",'Mapa final'!$L$97="Leve"),CONCATENATE("R",'Mapa final'!$A$97),"")</f>
        <v/>
      </c>
      <c r="K28" s="385"/>
      <c r="L28" s="400" t="str">
        <f>IF(AND('Mapa final'!$H$107="Media",'Mapa final'!$L$107="Leve"),CONCATENATE("R",'Mapa final'!$A$107),"")</f>
        <v/>
      </c>
      <c r="M28" s="385"/>
      <c r="N28" s="400" t="str">
        <f>IF(AND('Mapa final'!$H$117="Media",'Mapa final'!$L$117="Leve"),CONCATENATE("R",'Mapa final'!$A$117),"")</f>
        <v/>
      </c>
      <c r="O28" s="385"/>
      <c r="P28" s="404" t="str">
        <f>IF(AND('Mapa final'!$H$97="Media",'Mapa final'!$L$97="Menor"),CONCATENATE("R",'Mapa final'!$A$97),"")</f>
        <v/>
      </c>
      <c r="Q28" s="385"/>
      <c r="R28" s="400" t="str">
        <f>IF(AND('Mapa final'!$H$107="Media",'Mapa final'!$L$107="Menor"),CONCATENATE("R",'Mapa final'!$A$107),"")</f>
        <v/>
      </c>
      <c r="S28" s="385"/>
      <c r="T28" s="400" t="str">
        <f>IF(AND('Mapa final'!$H$117="Media",'Mapa final'!$L$117="Menor"),CONCATENATE("R",'Mapa final'!$A$117),"")</f>
        <v/>
      </c>
      <c r="U28" s="385"/>
      <c r="V28" s="404" t="str">
        <f>IF(AND('Mapa final'!$H$97="Media",'Mapa final'!$L$97="Moderado"),CONCATENATE("R",'Mapa final'!$A$97),"")</f>
        <v/>
      </c>
      <c r="W28" s="385"/>
      <c r="X28" s="400" t="str">
        <f>IF(AND('Mapa final'!$H$107="Media",'Mapa final'!$L$107="Moderado"),CONCATENATE("R",'Mapa final'!$A$107),"")</f>
        <v/>
      </c>
      <c r="Y28" s="385"/>
      <c r="Z28" s="400" t="str">
        <f>IF(AND('Mapa final'!$H$117="Media",'Mapa final'!$L$117="Moderado"),CONCATENATE("R",'Mapa final'!$A$117),"")</f>
        <v/>
      </c>
      <c r="AA28" s="385"/>
      <c r="AB28" s="392" t="str">
        <f>IF(AND('Mapa final'!$H$97="Media",'Mapa final'!$L$97="Mayor"),CONCATENATE("R",'Mapa final'!$A$97),"")</f>
        <v/>
      </c>
      <c r="AC28" s="385"/>
      <c r="AD28" s="384" t="str">
        <f>IF(AND('Mapa final'!$H$107="Media",'Mapa final'!$L$107="Mayor"),CONCATENATE("R",'Mapa final'!$A$107),"")</f>
        <v/>
      </c>
      <c r="AE28" s="385"/>
      <c r="AF28" s="384" t="str">
        <f>IF(AND('Mapa final'!$H$117="Media",'Mapa final'!$L$117="Mayor"),CONCATENATE("R",'Mapa final'!$A$117),"")</f>
        <v/>
      </c>
      <c r="AG28" s="385"/>
      <c r="AH28" s="387" t="str">
        <f>IF(AND('Mapa final'!$H$97="Media",'Mapa final'!$L$97="Catastrófico"),CONCATENATE("R",'Mapa final'!$A$97),"")</f>
        <v/>
      </c>
      <c r="AI28" s="385"/>
      <c r="AJ28" s="388" t="str">
        <f>IF(AND('Mapa final'!$H$107="Media",'Mapa final'!$L$107="Catastrófico"),CONCATENATE("R",'Mapa final'!$A$107),"")</f>
        <v/>
      </c>
      <c r="AK28" s="385"/>
      <c r="AL28" s="388" t="str">
        <f>IF(AND('Mapa final'!$H$117="Media",'Mapa final'!$L$117="Catastrófico"),CONCATENATE("R",'Mapa final'!$A$117),"")</f>
        <v/>
      </c>
      <c r="AM28" s="397"/>
      <c r="AN28" s="1"/>
      <c r="AO28" s="296"/>
      <c r="AP28" s="284"/>
      <c r="AQ28" s="284"/>
      <c r="AR28" s="284"/>
      <c r="AS28" s="284"/>
      <c r="AT28" s="285"/>
      <c r="AU28" s="1"/>
      <c r="AV28" s="1"/>
      <c r="AW28" s="1"/>
      <c r="AX28" s="1"/>
      <c r="AY28" s="1"/>
      <c r="AZ28" s="1"/>
      <c r="BA28" s="1"/>
      <c r="BB28" s="1"/>
      <c r="BC28" s="1"/>
      <c r="BD28" s="1"/>
      <c r="BE28" s="1"/>
      <c r="BF28" s="1"/>
      <c r="BG28" s="1"/>
      <c r="BH28" s="1"/>
      <c r="BI28" s="1"/>
    </row>
    <row r="29" spans="1:61" ht="15.75" customHeight="1" x14ac:dyDescent="0.25">
      <c r="A29" s="1"/>
      <c r="B29" s="386"/>
      <c r="C29" s="284"/>
      <c r="D29" s="285"/>
      <c r="E29" s="394"/>
      <c r="F29" s="395"/>
      <c r="G29" s="395"/>
      <c r="H29" s="395"/>
      <c r="I29" s="395"/>
      <c r="J29" s="296"/>
      <c r="K29" s="284"/>
      <c r="L29" s="386"/>
      <c r="M29" s="284"/>
      <c r="N29" s="386"/>
      <c r="O29" s="284"/>
      <c r="P29" s="296"/>
      <c r="Q29" s="284"/>
      <c r="R29" s="386"/>
      <c r="S29" s="284"/>
      <c r="T29" s="386"/>
      <c r="U29" s="284"/>
      <c r="V29" s="296"/>
      <c r="W29" s="284"/>
      <c r="X29" s="386"/>
      <c r="Y29" s="284"/>
      <c r="Z29" s="386"/>
      <c r="AA29" s="284"/>
      <c r="AB29" s="296"/>
      <c r="AC29" s="284"/>
      <c r="AD29" s="386"/>
      <c r="AE29" s="284"/>
      <c r="AF29" s="386"/>
      <c r="AG29" s="284"/>
      <c r="AH29" s="296"/>
      <c r="AI29" s="284"/>
      <c r="AJ29" s="386"/>
      <c r="AK29" s="284"/>
      <c r="AL29" s="386"/>
      <c r="AM29" s="285"/>
      <c r="AN29" s="1"/>
      <c r="AO29" s="409"/>
      <c r="AP29" s="410"/>
      <c r="AQ29" s="410"/>
      <c r="AR29" s="410"/>
      <c r="AS29" s="410"/>
      <c r="AT29" s="411"/>
      <c r="AU29" s="1"/>
      <c r="AV29" s="1"/>
      <c r="AW29" s="1"/>
      <c r="AX29" s="1"/>
      <c r="AY29" s="1"/>
      <c r="AZ29" s="1"/>
      <c r="BA29" s="1"/>
      <c r="BB29" s="1"/>
      <c r="BC29" s="1"/>
      <c r="BD29" s="1"/>
      <c r="BE29" s="1"/>
      <c r="BF29" s="1"/>
      <c r="BG29" s="1"/>
      <c r="BH29" s="1"/>
      <c r="BI29" s="1"/>
    </row>
    <row r="30" spans="1:61" ht="15" customHeight="1" x14ac:dyDescent="0.25">
      <c r="A30" s="1"/>
      <c r="B30" s="386"/>
      <c r="C30" s="284"/>
      <c r="D30" s="285"/>
      <c r="E30" s="414" t="s">
        <v>393</v>
      </c>
      <c r="F30" s="390"/>
      <c r="G30" s="390"/>
      <c r="H30" s="390"/>
      <c r="I30" s="390"/>
      <c r="J30" s="415" t="str">
        <f>IF(AND('Mapa final'!$H$7="Baja",'Mapa final'!$L$7="Leve"),CONCATENATE("R",'Mapa final'!$A$7),"")</f>
        <v/>
      </c>
      <c r="K30" s="390"/>
      <c r="L30" s="418" t="str">
        <f>IF(AND('Mapa final'!$H$17="Baja",'Mapa final'!$L$17="Leve"),CONCATENATE("R",'Mapa final'!$A$17),"")</f>
        <v/>
      </c>
      <c r="M30" s="390"/>
      <c r="N30" s="418" t="str">
        <f>IF(AND('Mapa final'!$H$27="Baja",'Mapa final'!$L$27="Leve"),CONCATENATE("R",'Mapa final'!$A$27),"")</f>
        <v/>
      </c>
      <c r="O30" s="399"/>
      <c r="P30" s="417" t="str">
        <f>IF(AND('Mapa final'!$H$7="Baja",'Mapa final'!$L$7="Menor"),CONCATENATE("R",'Mapa final'!$A$7),"")</f>
        <v/>
      </c>
      <c r="Q30" s="390"/>
      <c r="R30" s="398" t="str">
        <f>IF(AND('Mapa final'!$H$17="Baja",'Mapa final'!$L$17="Menor"),CONCATENATE("R",'Mapa final'!$A$17),"")</f>
        <v/>
      </c>
      <c r="S30" s="390"/>
      <c r="T30" s="398" t="str">
        <f>IF(AND('Mapa final'!$H$27="Baja",'Mapa final'!$L$27="Menor"),CONCATENATE("R",'Mapa final'!$A$27),"")</f>
        <v/>
      </c>
      <c r="U30" s="399"/>
      <c r="V30" s="398" t="str">
        <f>IF(AND('Mapa final'!$H$7="Baja",'Mapa final'!$L$7="Moderado"),CONCATENATE("R",'Mapa final'!$A$7),"")</f>
        <v/>
      </c>
      <c r="W30" s="390"/>
      <c r="X30" s="398" t="str">
        <f>IF(AND('Mapa final'!$H$17="Baja",'Mapa final'!$L$17="Moderado"),CONCATENATE("R",'Mapa final'!$A$17),"")</f>
        <v/>
      </c>
      <c r="Y30" s="390"/>
      <c r="Z30" s="398" t="str">
        <f>IF(AND('Mapa final'!$H$27="Baja",'Mapa final'!$L$27="Moderado"),CONCATENATE("R",'Mapa final'!$A$27),"")</f>
        <v/>
      </c>
      <c r="AA30" s="390"/>
      <c r="AB30" s="389" t="str">
        <f>IF(AND('Mapa final'!$H$7="Baja",'Mapa final'!$L$7="Mayor"),CONCATENATE("R",'Mapa final'!$A$7),"")</f>
        <v/>
      </c>
      <c r="AC30" s="390"/>
      <c r="AD30" s="391" t="str">
        <f>IF(AND('Mapa final'!$H$17="Baja",'Mapa final'!$L$17="Mayor"),CONCATENATE("R",'Mapa final'!$A$17),"")</f>
        <v>R2</v>
      </c>
      <c r="AE30" s="390"/>
      <c r="AF30" s="391" t="str">
        <f>IF(AND('Mapa final'!$H$27="Baja",'Mapa final'!$L$27="Mayor"),CONCATENATE("R",'Mapa final'!$A$27),"")</f>
        <v/>
      </c>
      <c r="AG30" s="399"/>
      <c r="AH30" s="401" t="str">
        <f>IF(AND('Mapa final'!$H$7="Baja",'Mapa final'!$L$7="Catastrófico"),CONCATENATE("R",'Mapa final'!$A$7),"")</f>
        <v/>
      </c>
      <c r="AI30" s="390"/>
      <c r="AJ30" s="393" t="str">
        <f>IF(AND('Mapa final'!$H$17="Baja",'Mapa final'!$L$17="Catastrófico"),CONCATENATE("R",'Mapa final'!$A$17),"")</f>
        <v/>
      </c>
      <c r="AK30" s="390"/>
      <c r="AL30" s="393" t="str">
        <f>IF(AND('Mapa final'!$H$27="Baja",'Mapa final'!$L$27="Catastrófico"),CONCATENATE("R",'Mapa final'!$A$27),"")</f>
        <v/>
      </c>
      <c r="AM30" s="399"/>
      <c r="AN30" s="1"/>
      <c r="AO30" s="405" t="s">
        <v>394</v>
      </c>
      <c r="AP30" s="406"/>
      <c r="AQ30" s="406"/>
      <c r="AR30" s="406"/>
      <c r="AS30" s="406"/>
      <c r="AT30" s="407"/>
      <c r="AU30" s="1"/>
      <c r="AV30" s="1"/>
      <c r="AW30" s="1"/>
      <c r="AX30" s="1"/>
      <c r="AY30" s="1"/>
      <c r="AZ30" s="1"/>
      <c r="BA30" s="1"/>
      <c r="BB30" s="1"/>
      <c r="BC30" s="1"/>
      <c r="BD30" s="1"/>
      <c r="BE30" s="1"/>
      <c r="BF30" s="1"/>
      <c r="BG30" s="1"/>
      <c r="BH30" s="1"/>
      <c r="BI30" s="1"/>
    </row>
    <row r="31" spans="1:61" ht="15" customHeight="1" x14ac:dyDescent="0.25">
      <c r="A31" s="1"/>
      <c r="B31" s="386"/>
      <c r="C31" s="284"/>
      <c r="D31" s="285"/>
      <c r="E31" s="296"/>
      <c r="F31" s="284"/>
      <c r="G31" s="284"/>
      <c r="H31" s="284"/>
      <c r="I31" s="284"/>
      <c r="J31" s="296"/>
      <c r="K31" s="284"/>
      <c r="L31" s="386"/>
      <c r="M31" s="284"/>
      <c r="N31" s="386"/>
      <c r="O31" s="285"/>
      <c r="P31" s="296"/>
      <c r="Q31" s="284"/>
      <c r="R31" s="386"/>
      <c r="S31" s="284"/>
      <c r="T31" s="386"/>
      <c r="U31" s="285"/>
      <c r="V31" s="386"/>
      <c r="W31" s="284"/>
      <c r="X31" s="386"/>
      <c r="Y31" s="284"/>
      <c r="Z31" s="386"/>
      <c r="AA31" s="284"/>
      <c r="AB31" s="296"/>
      <c r="AC31" s="284"/>
      <c r="AD31" s="386"/>
      <c r="AE31" s="284"/>
      <c r="AF31" s="386"/>
      <c r="AG31" s="285"/>
      <c r="AH31" s="296"/>
      <c r="AI31" s="284"/>
      <c r="AJ31" s="386"/>
      <c r="AK31" s="284"/>
      <c r="AL31" s="386"/>
      <c r="AM31" s="285"/>
      <c r="AN31" s="1"/>
      <c r="AO31" s="296"/>
      <c r="AP31" s="284"/>
      <c r="AQ31" s="284"/>
      <c r="AR31" s="284"/>
      <c r="AS31" s="284"/>
      <c r="AT31" s="285"/>
      <c r="AU31" s="1"/>
      <c r="AV31" s="1"/>
      <c r="AW31" s="1"/>
      <c r="AX31" s="1"/>
      <c r="AY31" s="1"/>
      <c r="AZ31" s="1"/>
      <c r="BA31" s="1"/>
      <c r="BB31" s="1"/>
      <c r="BC31" s="1"/>
      <c r="BD31" s="1"/>
      <c r="BE31" s="1"/>
      <c r="BF31" s="1"/>
      <c r="BG31" s="1"/>
      <c r="BH31" s="1"/>
      <c r="BI31" s="1"/>
    </row>
    <row r="32" spans="1:61" ht="15" customHeight="1" x14ac:dyDescent="0.25">
      <c r="A32" s="1"/>
      <c r="B32" s="386"/>
      <c r="C32" s="284"/>
      <c r="D32" s="285"/>
      <c r="E32" s="296"/>
      <c r="F32" s="284"/>
      <c r="G32" s="284"/>
      <c r="H32" s="284"/>
      <c r="I32" s="284"/>
      <c r="J32" s="416" t="str">
        <f>IF(AND('Mapa final'!$H$37="Baja",'Mapa final'!$L$37="Leve"),CONCATENATE("R",'Mapa final'!$A$37),"")</f>
        <v/>
      </c>
      <c r="K32" s="385"/>
      <c r="L32" s="402" t="str">
        <f>IF(AND('Mapa final'!$H$47="Baja",'Mapa final'!$L$47="Leve"),CONCATENATE("R",'Mapa final'!$A$37),"")</f>
        <v/>
      </c>
      <c r="M32" s="385"/>
      <c r="N32" s="402" t="str">
        <f>IF(AND('Mapa final'!$H$57="Baja",'Mapa final'!$L$57="Leve"),CONCATENATE("R",'Mapa final'!$A$57),"")</f>
        <v/>
      </c>
      <c r="O32" s="397"/>
      <c r="P32" s="404" t="str">
        <f>IF(AND('Mapa final'!$H$37="Baja",'Mapa final'!$L$37="Menor"),CONCATENATE("R",'Mapa final'!$A$37),"")</f>
        <v/>
      </c>
      <c r="Q32" s="385"/>
      <c r="R32" s="400" t="str">
        <f>IF(AND('Mapa final'!$H$47="Baja",'Mapa final'!$L$47="Menor"),CONCATENATE("R",'Mapa final'!$A$47),"")</f>
        <v/>
      </c>
      <c r="S32" s="385"/>
      <c r="T32" s="400" t="str">
        <f>IF(AND('Mapa final'!$H$57="Baja",'Mapa final'!$L$57="Menor"),CONCATENATE("R",'Mapa final'!$A$57),"")</f>
        <v/>
      </c>
      <c r="U32" s="397"/>
      <c r="V32" s="400" t="str">
        <f>IF(AND('Mapa final'!$H$37="Baja",'Mapa final'!$L$37="Moderado"),CONCATENATE("R",'Mapa final'!$A$37),"")</f>
        <v/>
      </c>
      <c r="W32" s="385"/>
      <c r="X32" s="400" t="str">
        <f>IF(AND('Mapa final'!$H$47="Baja",'Mapa final'!$L$47="Moderado"),CONCATENATE("R",'Mapa final'!$A$47),"")</f>
        <v/>
      </c>
      <c r="Y32" s="385"/>
      <c r="Z32" s="400" t="str">
        <f>IF(AND('Mapa final'!$H$57="Baja",'Mapa final'!$L$57="Moderado"),CONCATENATE("R",'Mapa final'!$A$57),"")</f>
        <v/>
      </c>
      <c r="AA32" s="385"/>
      <c r="AB32" s="392" t="str">
        <f>IF(AND('Mapa final'!$H$37="Baja",'Mapa final'!$L$37="Mayor"),CONCATENATE("R",'Mapa final'!$A$37),"")</f>
        <v/>
      </c>
      <c r="AC32" s="385"/>
      <c r="AD32" s="384" t="str">
        <f>IF(AND('Mapa final'!$H$47="Baja",'Mapa final'!$L$47="Mayor"),CONCATENATE("R",'Mapa final'!$A$47),"")</f>
        <v>R5</v>
      </c>
      <c r="AE32" s="385"/>
      <c r="AF32" s="384" t="str">
        <f>IF(AND('Mapa final'!$H$57="Baja",'Mapa final'!$L$57="Mayor"),CONCATENATE("R",'Mapa final'!$A$57),"")</f>
        <v/>
      </c>
      <c r="AG32" s="397"/>
      <c r="AH32" s="387" t="str">
        <f>IF(AND('Mapa final'!$H$37="Baja",'Mapa final'!$L$37="Catastrófico"),CONCATENATE("R",'Mapa final'!$A$37),"")</f>
        <v/>
      </c>
      <c r="AI32" s="385"/>
      <c r="AJ32" s="388" t="str">
        <f>IF(AND('Mapa final'!$H$47="Baja",'Mapa final'!$L$47="Catastrófico"),CONCATENATE("R",'Mapa final'!$A$47),"")</f>
        <v/>
      </c>
      <c r="AK32" s="385"/>
      <c r="AL32" s="388" t="str">
        <f>IF(AND('Mapa final'!$H$57="Baja",'Mapa final'!$L$57="Catastrófico"),CONCATENATE("R",'Mapa final'!$A$57),"")</f>
        <v/>
      </c>
      <c r="AM32" s="397"/>
      <c r="AN32" s="1"/>
      <c r="AO32" s="296"/>
      <c r="AP32" s="284"/>
      <c r="AQ32" s="284"/>
      <c r="AR32" s="284"/>
      <c r="AS32" s="284"/>
      <c r="AT32" s="285"/>
      <c r="AU32" s="1"/>
      <c r="AV32" s="1"/>
      <c r="AW32" s="1"/>
      <c r="AX32" s="1"/>
      <c r="AY32" s="1"/>
      <c r="AZ32" s="1"/>
      <c r="BA32" s="1"/>
      <c r="BB32" s="1"/>
      <c r="BC32" s="1"/>
      <c r="BD32" s="1"/>
      <c r="BE32" s="1"/>
      <c r="BF32" s="1"/>
      <c r="BG32" s="1"/>
      <c r="BH32" s="1"/>
      <c r="BI32" s="1"/>
    </row>
    <row r="33" spans="1:61" ht="15" customHeight="1" x14ac:dyDescent="0.25">
      <c r="A33" s="1"/>
      <c r="B33" s="386"/>
      <c r="C33" s="284"/>
      <c r="D33" s="285"/>
      <c r="E33" s="296"/>
      <c r="F33" s="284"/>
      <c r="G33" s="284"/>
      <c r="H33" s="284"/>
      <c r="I33" s="284"/>
      <c r="J33" s="296"/>
      <c r="K33" s="284"/>
      <c r="L33" s="386"/>
      <c r="M33" s="284"/>
      <c r="N33" s="386"/>
      <c r="O33" s="285"/>
      <c r="P33" s="296"/>
      <c r="Q33" s="284"/>
      <c r="R33" s="386"/>
      <c r="S33" s="284"/>
      <c r="T33" s="386"/>
      <c r="U33" s="285"/>
      <c r="V33" s="386"/>
      <c r="W33" s="284"/>
      <c r="X33" s="386"/>
      <c r="Y33" s="284"/>
      <c r="Z33" s="386"/>
      <c r="AA33" s="284"/>
      <c r="AB33" s="296"/>
      <c r="AC33" s="284"/>
      <c r="AD33" s="386"/>
      <c r="AE33" s="284"/>
      <c r="AF33" s="386"/>
      <c r="AG33" s="285"/>
      <c r="AH33" s="296"/>
      <c r="AI33" s="284"/>
      <c r="AJ33" s="386"/>
      <c r="AK33" s="284"/>
      <c r="AL33" s="386"/>
      <c r="AM33" s="285"/>
      <c r="AN33" s="1"/>
      <c r="AO33" s="296"/>
      <c r="AP33" s="284"/>
      <c r="AQ33" s="284"/>
      <c r="AR33" s="284"/>
      <c r="AS33" s="284"/>
      <c r="AT33" s="285"/>
      <c r="AU33" s="1"/>
      <c r="AV33" s="1"/>
      <c r="AW33" s="1"/>
      <c r="AX33" s="1"/>
      <c r="AY33" s="1"/>
      <c r="AZ33" s="1"/>
      <c r="BA33" s="1"/>
      <c r="BB33" s="1"/>
      <c r="BC33" s="1"/>
      <c r="BD33" s="1"/>
      <c r="BE33" s="1"/>
      <c r="BF33" s="1"/>
      <c r="BG33" s="1"/>
      <c r="BH33" s="1"/>
      <c r="BI33" s="1"/>
    </row>
    <row r="34" spans="1:61" ht="15" customHeight="1" x14ac:dyDescent="0.25">
      <c r="A34" s="1"/>
      <c r="B34" s="386"/>
      <c r="C34" s="284"/>
      <c r="D34" s="285"/>
      <c r="E34" s="296"/>
      <c r="F34" s="284"/>
      <c r="G34" s="284"/>
      <c r="H34" s="284"/>
      <c r="I34" s="284"/>
      <c r="J34" s="416" t="str">
        <f>IF(AND('Mapa final'!$H$67="Baja",'Mapa final'!$L$67="Leve"),CONCATENATE("R",'Mapa final'!$A$67),"")</f>
        <v/>
      </c>
      <c r="K34" s="385"/>
      <c r="L34" s="402" t="str">
        <f>IF(AND('Mapa final'!$H$77="Baja",'Mapa final'!$L$77="Leve"),CONCATENATE("R",'Mapa final'!$A$77),"")</f>
        <v/>
      </c>
      <c r="M34" s="385"/>
      <c r="N34" s="402" t="str">
        <f>IF(AND('Mapa final'!$H$87="Baja",'Mapa final'!$L$87="Leve"),CONCATENATE("R",'Mapa final'!$A$87),"")</f>
        <v/>
      </c>
      <c r="O34" s="397"/>
      <c r="P34" s="404" t="str">
        <f>IF(AND('Mapa final'!$H$67="Baja",'Mapa final'!$L$67="Menor"),CONCATENATE("R",'Mapa final'!$A$67),"")</f>
        <v/>
      </c>
      <c r="Q34" s="385"/>
      <c r="R34" s="400" t="str">
        <f>IF(AND('Mapa final'!$H$77="Baja",'Mapa final'!$L$77="Menor"),CONCATENATE("R",'Mapa final'!$A$77),"")</f>
        <v/>
      </c>
      <c r="S34" s="385"/>
      <c r="T34" s="400" t="str">
        <f>IF(AND('Mapa final'!$H$87="Baja",'Mapa final'!$L$87="Menor"),CONCATENATE("R",'Mapa final'!$A$87),"")</f>
        <v/>
      </c>
      <c r="U34" s="397"/>
      <c r="V34" s="400" t="str">
        <f>IF(AND('Mapa final'!$H$67="Baja",'Mapa final'!$L$67="Moderado"),CONCATENATE("R",'Mapa final'!$A$67),"")</f>
        <v/>
      </c>
      <c r="W34" s="385"/>
      <c r="X34" s="400" t="str">
        <f>IF(AND('Mapa final'!$H$77="Baja",'Mapa final'!$L$77="Moderado"),CONCATENATE("R",'Mapa final'!$A$77),"")</f>
        <v/>
      </c>
      <c r="Y34" s="385"/>
      <c r="Z34" s="400" t="str">
        <f>IF(AND('Mapa final'!$H$87="Baja",'Mapa final'!$L$87="Moderado"),CONCATENATE("R",'Mapa final'!$A$87),"")</f>
        <v>R9</v>
      </c>
      <c r="AA34" s="385"/>
      <c r="AB34" s="392" t="str">
        <f>IF(AND('Mapa final'!$H$67="Baja",'Mapa final'!$L$67="Mayor"),CONCATENATE("R",'Mapa final'!$A$67),"")</f>
        <v/>
      </c>
      <c r="AC34" s="385"/>
      <c r="AD34" s="384" t="str">
        <f>IF(AND('Mapa final'!$H$77="Baja",'Mapa final'!$L$77="Mayor"),CONCATENATE("R",'Mapa final'!$A$77),"")</f>
        <v>R8</v>
      </c>
      <c r="AE34" s="385"/>
      <c r="AF34" s="384" t="str">
        <f>IF(AND('Mapa final'!$H$87="Baja",'Mapa final'!$L$87="Mayor"),CONCATENATE("R",'Mapa final'!$A$87),"")</f>
        <v/>
      </c>
      <c r="AG34" s="397"/>
      <c r="AH34" s="387" t="str">
        <f>IF(AND('Mapa final'!$H$67="Baja",'Mapa final'!$L$67="Catastrófico"),CONCATENATE("R",'Mapa final'!$A$67),"")</f>
        <v/>
      </c>
      <c r="AI34" s="385"/>
      <c r="AJ34" s="388" t="str">
        <f>IF(AND('Mapa final'!$H$77="Baja",'Mapa final'!$L$77="Catastrófico"),CONCATENATE("R",'Mapa final'!$A$77),"")</f>
        <v/>
      </c>
      <c r="AK34" s="385"/>
      <c r="AL34" s="388" t="str">
        <f>IF(AND('Mapa final'!$H$87="Baja",'Mapa final'!$L$87="Catastrófico"),CONCATENATE("R",'Mapa final'!$A$87),"")</f>
        <v/>
      </c>
      <c r="AM34" s="397"/>
      <c r="AN34" s="1"/>
      <c r="AO34" s="296"/>
      <c r="AP34" s="284"/>
      <c r="AQ34" s="284"/>
      <c r="AR34" s="284"/>
      <c r="AS34" s="284"/>
      <c r="AT34" s="285"/>
      <c r="AU34" s="1"/>
      <c r="AV34" s="1"/>
      <c r="AW34" s="1"/>
      <c r="AX34" s="1"/>
      <c r="AY34" s="1"/>
      <c r="AZ34" s="1"/>
      <c r="BA34" s="1"/>
      <c r="BB34" s="1"/>
      <c r="BC34" s="1"/>
      <c r="BD34" s="1"/>
      <c r="BE34" s="1"/>
      <c r="BF34" s="1"/>
      <c r="BG34" s="1"/>
      <c r="BH34" s="1"/>
      <c r="BI34" s="1"/>
    </row>
    <row r="35" spans="1:61" ht="15" customHeight="1" x14ac:dyDescent="0.25">
      <c r="A35" s="1"/>
      <c r="B35" s="386"/>
      <c r="C35" s="284"/>
      <c r="D35" s="285"/>
      <c r="E35" s="296"/>
      <c r="F35" s="284"/>
      <c r="G35" s="284"/>
      <c r="H35" s="284"/>
      <c r="I35" s="284"/>
      <c r="J35" s="296"/>
      <c r="K35" s="284"/>
      <c r="L35" s="386"/>
      <c r="M35" s="284"/>
      <c r="N35" s="386"/>
      <c r="O35" s="285"/>
      <c r="P35" s="296"/>
      <c r="Q35" s="284"/>
      <c r="R35" s="386"/>
      <c r="S35" s="284"/>
      <c r="T35" s="386"/>
      <c r="U35" s="285"/>
      <c r="V35" s="386"/>
      <c r="W35" s="284"/>
      <c r="X35" s="386"/>
      <c r="Y35" s="284"/>
      <c r="Z35" s="386"/>
      <c r="AA35" s="284"/>
      <c r="AB35" s="296"/>
      <c r="AC35" s="284"/>
      <c r="AD35" s="386"/>
      <c r="AE35" s="284"/>
      <c r="AF35" s="386"/>
      <c r="AG35" s="285"/>
      <c r="AH35" s="296"/>
      <c r="AI35" s="284"/>
      <c r="AJ35" s="386"/>
      <c r="AK35" s="284"/>
      <c r="AL35" s="386"/>
      <c r="AM35" s="285"/>
      <c r="AN35" s="1"/>
      <c r="AO35" s="296"/>
      <c r="AP35" s="284"/>
      <c r="AQ35" s="284"/>
      <c r="AR35" s="284"/>
      <c r="AS35" s="284"/>
      <c r="AT35" s="285"/>
      <c r="AU35" s="1"/>
      <c r="AV35" s="1"/>
      <c r="AW35" s="1"/>
      <c r="AX35" s="1"/>
      <c r="AY35" s="1"/>
      <c r="AZ35" s="1"/>
      <c r="BA35" s="1"/>
      <c r="BB35" s="1"/>
      <c r="BC35" s="1"/>
      <c r="BD35" s="1"/>
      <c r="BE35" s="1"/>
      <c r="BF35" s="1"/>
      <c r="BG35" s="1"/>
      <c r="BH35" s="1"/>
      <c r="BI35" s="1"/>
    </row>
    <row r="36" spans="1:61" ht="15" customHeight="1" x14ac:dyDescent="0.25">
      <c r="A36" s="1"/>
      <c r="B36" s="386"/>
      <c r="C36" s="284"/>
      <c r="D36" s="285"/>
      <c r="E36" s="296"/>
      <c r="F36" s="284"/>
      <c r="G36" s="284"/>
      <c r="H36" s="284"/>
      <c r="I36" s="284"/>
      <c r="J36" s="416" t="str">
        <f>IF(AND('Mapa final'!$H$97="Baja",'Mapa final'!$L$97="Leve"),CONCATENATE("R",'Mapa final'!$A$97),"")</f>
        <v/>
      </c>
      <c r="K36" s="385"/>
      <c r="L36" s="402" t="str">
        <f>IF(AND('Mapa final'!$H$107="Baja",'Mapa final'!$L$107="Leve"),CONCATENATE("R",'Mapa final'!$A$107),"")</f>
        <v/>
      </c>
      <c r="M36" s="385"/>
      <c r="N36" s="402" t="str">
        <f>IF(AND('Mapa final'!$H$117="Baja",'Mapa final'!$L$117="Leve"),CONCATENATE("R",'Mapa final'!$A$117),"")</f>
        <v/>
      </c>
      <c r="O36" s="397"/>
      <c r="P36" s="404" t="str">
        <f>IF(AND('Mapa final'!$H$97="Baja",'Mapa final'!$L$97="Menor"),CONCATENATE("R",'Mapa final'!$A$97),"")</f>
        <v/>
      </c>
      <c r="Q36" s="385"/>
      <c r="R36" s="400" t="str">
        <f>IF(AND('Mapa final'!$H$107="Baja",'Mapa final'!$L$107="Menor"),CONCATENATE("R",'Mapa final'!$A$107),"")</f>
        <v/>
      </c>
      <c r="S36" s="385"/>
      <c r="T36" s="400" t="str">
        <f>IF(AND('Mapa final'!$H$117="Baja",'Mapa final'!$L$117="Menor"),CONCATENATE("R",'Mapa final'!$A$117),"")</f>
        <v/>
      </c>
      <c r="U36" s="397"/>
      <c r="V36" s="400" t="str">
        <f>IF(AND('Mapa final'!$H$97="Baja",'Mapa final'!$L$97="Moderado"),CONCATENATE("R",'Mapa final'!$A$97),"")</f>
        <v/>
      </c>
      <c r="W36" s="385"/>
      <c r="X36" s="400" t="str">
        <f>IF(AND('Mapa final'!$H$107="Baja",'Mapa final'!$L$107="Moderado"),CONCATENATE("R",'Mapa final'!$A$107),"")</f>
        <v/>
      </c>
      <c r="Y36" s="385"/>
      <c r="Z36" s="400" t="str">
        <f>IF(AND('Mapa final'!$H$117="Baja",'Mapa final'!$L$117="Moderado"),CONCATENATE("R",'Mapa final'!$A$117),"")</f>
        <v/>
      </c>
      <c r="AA36" s="385"/>
      <c r="AB36" s="392" t="str">
        <f>IF(AND('Mapa final'!$H$97="Baja",'Mapa final'!$L$97="Mayor"),CONCATENATE("R",'Mapa final'!$A$97),"")</f>
        <v/>
      </c>
      <c r="AC36" s="385"/>
      <c r="AD36" s="384" t="str">
        <f>IF(AND('Mapa final'!$H$107="Baja",'Mapa final'!$L$107="Mayor"),CONCATENATE("R",'Mapa final'!$A$107),"")</f>
        <v/>
      </c>
      <c r="AE36" s="385"/>
      <c r="AF36" s="384" t="str">
        <f>IF(AND('Mapa final'!$H$117="Baja",'Mapa final'!$L$117="Mayor"),CONCATENATE("R",'Mapa final'!$A$117),"")</f>
        <v/>
      </c>
      <c r="AG36" s="397"/>
      <c r="AH36" s="387" t="str">
        <f>IF(AND('Mapa final'!$H$97="Baja",'Mapa final'!$L$97="Catastrófico"),CONCATENATE("R",'Mapa final'!$A$97),"")</f>
        <v/>
      </c>
      <c r="AI36" s="385"/>
      <c r="AJ36" s="388" t="str">
        <f>IF(AND('Mapa final'!$H$107="Baja",'Mapa final'!$L$107="Catastrófico"),CONCATENATE("R",'Mapa final'!$A$107),"")</f>
        <v/>
      </c>
      <c r="AK36" s="385"/>
      <c r="AL36" s="388" t="str">
        <f>IF(AND('Mapa final'!$H$117="Baja",'Mapa final'!$L$117="Catastrófico"),CONCATENATE("R",'Mapa final'!$A$117),"")</f>
        <v/>
      </c>
      <c r="AM36" s="397"/>
      <c r="AN36" s="1"/>
      <c r="AO36" s="296"/>
      <c r="AP36" s="284"/>
      <c r="AQ36" s="284"/>
      <c r="AR36" s="284"/>
      <c r="AS36" s="284"/>
      <c r="AT36" s="285"/>
      <c r="AU36" s="1"/>
      <c r="AV36" s="1"/>
      <c r="AW36" s="1"/>
      <c r="AX36" s="1"/>
      <c r="AY36" s="1"/>
      <c r="AZ36" s="1"/>
      <c r="BA36" s="1"/>
      <c r="BB36" s="1"/>
      <c r="BC36" s="1"/>
      <c r="BD36" s="1"/>
      <c r="BE36" s="1"/>
      <c r="BF36" s="1"/>
      <c r="BG36" s="1"/>
      <c r="BH36" s="1"/>
      <c r="BI36" s="1"/>
    </row>
    <row r="37" spans="1:61" ht="15.75" customHeight="1" x14ac:dyDescent="0.25">
      <c r="A37" s="1"/>
      <c r="B37" s="386"/>
      <c r="C37" s="284"/>
      <c r="D37" s="285"/>
      <c r="E37" s="394"/>
      <c r="F37" s="395"/>
      <c r="G37" s="395"/>
      <c r="H37" s="395"/>
      <c r="I37" s="395"/>
      <c r="J37" s="394"/>
      <c r="K37" s="395"/>
      <c r="L37" s="396"/>
      <c r="M37" s="395"/>
      <c r="N37" s="396"/>
      <c r="O37" s="403"/>
      <c r="P37" s="394"/>
      <c r="Q37" s="395"/>
      <c r="R37" s="396"/>
      <c r="S37" s="395"/>
      <c r="T37" s="396"/>
      <c r="U37" s="403"/>
      <c r="V37" s="386"/>
      <c r="W37" s="284"/>
      <c r="X37" s="386"/>
      <c r="Y37" s="284"/>
      <c r="Z37" s="386"/>
      <c r="AA37" s="284"/>
      <c r="AB37" s="394"/>
      <c r="AC37" s="395"/>
      <c r="AD37" s="396"/>
      <c r="AE37" s="395"/>
      <c r="AF37" s="396"/>
      <c r="AG37" s="403"/>
      <c r="AH37" s="296"/>
      <c r="AI37" s="284"/>
      <c r="AJ37" s="386"/>
      <c r="AK37" s="284"/>
      <c r="AL37" s="386"/>
      <c r="AM37" s="285"/>
      <c r="AN37" s="1"/>
      <c r="AO37" s="394"/>
      <c r="AP37" s="395"/>
      <c r="AQ37" s="395"/>
      <c r="AR37" s="395"/>
      <c r="AS37" s="395"/>
      <c r="AT37" s="403"/>
      <c r="AU37" s="1"/>
      <c r="AV37" s="1"/>
      <c r="AW37" s="1"/>
      <c r="AX37" s="1"/>
      <c r="AY37" s="1"/>
      <c r="AZ37" s="1"/>
      <c r="BA37" s="1"/>
      <c r="BB37" s="1"/>
      <c r="BC37" s="1"/>
      <c r="BD37" s="1"/>
      <c r="BE37" s="1"/>
      <c r="BF37" s="1"/>
      <c r="BG37" s="1"/>
      <c r="BH37" s="1"/>
      <c r="BI37" s="1"/>
    </row>
    <row r="38" spans="1:61" ht="15" customHeight="1" x14ac:dyDescent="0.25">
      <c r="A38" s="1"/>
      <c r="B38" s="386"/>
      <c r="C38" s="284"/>
      <c r="D38" s="285"/>
      <c r="E38" s="414" t="s">
        <v>395</v>
      </c>
      <c r="F38" s="390"/>
      <c r="G38" s="390"/>
      <c r="H38" s="390"/>
      <c r="I38" s="390"/>
      <c r="J38" s="416" t="str">
        <f>IF(AND('Mapa final'!$H$7="Muy Baja",'Mapa final'!$L$7="Leve"),CONCATENATE("R",'Mapa final'!$A$7),"")</f>
        <v/>
      </c>
      <c r="K38" s="385"/>
      <c r="L38" s="402" t="str">
        <f>IF(AND('Mapa final'!$H$17="Muy Baja",'Mapa final'!$L$17="Leve"),CONCATENATE("R",'Mapa final'!$A$17),"")</f>
        <v/>
      </c>
      <c r="M38" s="385"/>
      <c r="N38" s="402" t="str">
        <f>IF(AND('Mapa final'!$H$27="Muy Baja",'Mapa final'!$L$27="Leve"),CONCATENATE("R",'Mapa final'!$A$27),"")</f>
        <v/>
      </c>
      <c r="O38" s="385"/>
      <c r="P38" s="417" t="str">
        <f>IF(AND('Mapa final'!$H$7="Muy Baja",'Mapa final'!$L$7="Menor"),CONCATENATE("R",'Mapa final'!$A$7),"")</f>
        <v/>
      </c>
      <c r="Q38" s="390"/>
      <c r="R38" s="398" t="str">
        <f>IF(AND('Mapa final'!$H$17="Muy Baja",'Mapa final'!$L$17="Menor"),CONCATENATE("R",'Mapa final'!$A$17),"")</f>
        <v/>
      </c>
      <c r="S38" s="390"/>
      <c r="T38" s="398" t="str">
        <f>IF(AND('Mapa final'!$H$27="Muy Baja",'Mapa final'!$L$27="Menor"),CONCATENATE("R",'Mapa final'!$A$27),"")</f>
        <v/>
      </c>
      <c r="U38" s="390"/>
      <c r="V38" s="417" t="str">
        <f>IF(AND('Mapa final'!$H$7="Muy Baja",'Mapa final'!$L$7="Moderado"),CONCATENATE("R",'Mapa final'!$A$7),"")</f>
        <v/>
      </c>
      <c r="W38" s="390"/>
      <c r="X38" s="398" t="str">
        <f>IF(AND('Mapa final'!$H$17="Muy Baja",'Mapa final'!$L$17="Moderado"),CONCATENATE("R",'Mapa final'!$A$17),"")</f>
        <v/>
      </c>
      <c r="Y38" s="390"/>
      <c r="Z38" s="398" t="str">
        <f>IF(AND('Mapa final'!$H$27="Muy Baja",'Mapa final'!$L$27="Moderado"),CONCATENATE("R",'Mapa final'!$A$27),"")</f>
        <v/>
      </c>
      <c r="AA38" s="390"/>
      <c r="AB38" s="389" t="str">
        <f>IF(AND('Mapa final'!$H$7="Muy Baja",'Mapa final'!$L$7="Mayor"),CONCATENATE("R",'Mapa final'!$A$7),"")</f>
        <v/>
      </c>
      <c r="AC38" s="390"/>
      <c r="AD38" s="391" t="str">
        <f>IF(AND('Mapa final'!$H$17="Muy Baja",'Mapa final'!$L$17="Mayor"),CONCATENATE("R",'Mapa final'!$A$17),"")</f>
        <v/>
      </c>
      <c r="AE38" s="390"/>
      <c r="AF38" s="391" t="str">
        <f>IF(AND('Mapa final'!$H$27="Muy Baja",'Mapa final'!$L$27="Mayor"),CONCATENATE("R",'Mapa final'!$A$27),"")</f>
        <v/>
      </c>
      <c r="AG38" s="399"/>
      <c r="AH38" s="401" t="str">
        <f>IF(AND('Mapa final'!$H$7="Muy Baja",'Mapa final'!$L$7="Catastrófico"),CONCATENATE("R",'Mapa final'!$A$7),"")</f>
        <v/>
      </c>
      <c r="AI38" s="390"/>
      <c r="AJ38" s="393" t="str">
        <f>IF(AND('Mapa final'!$H$17="Muy Baja",'Mapa final'!$L$17="Catastrófico"),CONCATENATE("R",'Mapa final'!$A$17),"")</f>
        <v/>
      </c>
      <c r="AK38" s="390"/>
      <c r="AL38" s="393" t="str">
        <f>IF(AND('Mapa final'!$H$27="Muy Baja",'Mapa final'!$L$27="Catastrófico"),CONCATENATE("R",'Mapa final'!$A$27),"")</f>
        <v/>
      </c>
      <c r="AM38" s="399"/>
      <c r="AN38" s="1"/>
      <c r="AO38" s="1"/>
      <c r="AP38" s="1"/>
      <c r="AQ38" s="1"/>
      <c r="AR38" s="1"/>
      <c r="AS38" s="1"/>
      <c r="AT38" s="1"/>
      <c r="AU38" s="1"/>
      <c r="AV38" s="1"/>
      <c r="AW38" s="1"/>
      <c r="AX38" s="1"/>
      <c r="AY38" s="1"/>
      <c r="AZ38" s="1"/>
      <c r="BA38" s="1"/>
      <c r="BB38" s="1"/>
      <c r="BC38" s="1"/>
      <c r="BD38" s="1"/>
      <c r="BE38" s="1"/>
      <c r="BF38" s="1"/>
      <c r="BG38" s="1"/>
      <c r="BH38" s="1"/>
      <c r="BI38" s="1"/>
    </row>
    <row r="39" spans="1:61" ht="15" customHeight="1" x14ac:dyDescent="0.25">
      <c r="A39" s="1"/>
      <c r="B39" s="386"/>
      <c r="C39" s="284"/>
      <c r="D39" s="285"/>
      <c r="E39" s="296"/>
      <c r="F39" s="284"/>
      <c r="G39" s="284"/>
      <c r="H39" s="284"/>
      <c r="I39" s="284"/>
      <c r="J39" s="296"/>
      <c r="K39" s="284"/>
      <c r="L39" s="386"/>
      <c r="M39" s="284"/>
      <c r="N39" s="386"/>
      <c r="O39" s="284"/>
      <c r="P39" s="296"/>
      <c r="Q39" s="284"/>
      <c r="R39" s="386"/>
      <c r="S39" s="284"/>
      <c r="T39" s="386"/>
      <c r="U39" s="284"/>
      <c r="V39" s="296"/>
      <c r="W39" s="284"/>
      <c r="X39" s="386"/>
      <c r="Y39" s="284"/>
      <c r="Z39" s="386"/>
      <c r="AA39" s="284"/>
      <c r="AB39" s="296"/>
      <c r="AC39" s="284"/>
      <c r="AD39" s="386"/>
      <c r="AE39" s="284"/>
      <c r="AF39" s="386"/>
      <c r="AG39" s="285"/>
      <c r="AH39" s="296"/>
      <c r="AI39" s="284"/>
      <c r="AJ39" s="386"/>
      <c r="AK39" s="284"/>
      <c r="AL39" s="386"/>
      <c r="AM39" s="285"/>
      <c r="AN39" s="1"/>
      <c r="AO39" s="1"/>
      <c r="AP39" s="1"/>
      <c r="AQ39" s="1"/>
      <c r="AR39" s="1"/>
      <c r="AS39" s="1"/>
      <c r="AT39" s="1"/>
      <c r="AU39" s="1"/>
      <c r="AV39" s="1"/>
      <c r="AW39" s="1"/>
      <c r="AX39" s="1"/>
      <c r="AY39" s="1"/>
      <c r="AZ39" s="1"/>
      <c r="BA39" s="1"/>
      <c r="BB39" s="1"/>
      <c r="BC39" s="1"/>
      <c r="BD39" s="1"/>
      <c r="BE39" s="1"/>
      <c r="BF39" s="1"/>
      <c r="BG39" s="1"/>
      <c r="BH39" s="1"/>
      <c r="BI39" s="1"/>
    </row>
    <row r="40" spans="1:61" ht="15" customHeight="1" x14ac:dyDescent="0.25">
      <c r="A40" s="1"/>
      <c r="B40" s="386"/>
      <c r="C40" s="284"/>
      <c r="D40" s="285"/>
      <c r="E40" s="296"/>
      <c r="F40" s="284"/>
      <c r="G40" s="284"/>
      <c r="H40" s="284"/>
      <c r="I40" s="284"/>
      <c r="J40" s="416" t="str">
        <f>IF(AND('Mapa final'!$H$37="Muy Baja",'Mapa final'!$L$37="Leve"),CONCATENATE("R",'Mapa final'!$A$37),"")</f>
        <v/>
      </c>
      <c r="K40" s="385"/>
      <c r="L40" s="402" t="str">
        <f>IF(AND('Mapa final'!$H$47="Muy Baja",'Mapa final'!$L$47="Leve"),CONCATENATE("R",'Mapa final'!$A$47),"")</f>
        <v/>
      </c>
      <c r="M40" s="385"/>
      <c r="N40" s="402" t="str">
        <f>IF(AND('Mapa final'!$H$57="Muy Baja",'Mapa final'!$L$57="Leve"),CONCATENATE("R",'Mapa final'!$A$57),"")</f>
        <v/>
      </c>
      <c r="O40" s="385"/>
      <c r="P40" s="404" t="str">
        <f>IF(AND('Mapa final'!$H$37="Muy Baja",'Mapa final'!$L$37="Menor"),CONCATENATE("R",'Mapa final'!$A$37),"")</f>
        <v/>
      </c>
      <c r="Q40" s="385"/>
      <c r="R40" s="400" t="str">
        <f>IF(AND('Mapa final'!$H$47="Muy Baja",'Mapa final'!$L$47="Menor"),CONCATENATE("R",'Mapa final'!$A$47),"")</f>
        <v/>
      </c>
      <c r="S40" s="385"/>
      <c r="T40" s="400" t="str">
        <f>IF(AND('Mapa final'!$H$57="Muy Baja",'Mapa final'!$L$57="Menor"),CONCATENATE("R",'Mapa final'!$A$57),"")</f>
        <v/>
      </c>
      <c r="U40" s="385"/>
      <c r="V40" s="404" t="str">
        <f>IF(AND('Mapa final'!$H$37="Muy Baja",'Mapa final'!$L$37="Moderado"),CONCATENATE("R",'Mapa final'!$A$37),"")</f>
        <v/>
      </c>
      <c r="W40" s="385"/>
      <c r="X40" s="400" t="str">
        <f>IF(AND('Mapa final'!$H$47="Muy Baja",'Mapa final'!$L$47="Moderado"),CONCATENATE("R",'Mapa final'!$A$47),"")</f>
        <v/>
      </c>
      <c r="Y40" s="385"/>
      <c r="Z40" s="400" t="str">
        <f>IF(AND('Mapa final'!$H$57="Muy Baja",'Mapa final'!$L$57="Moderado"),CONCATENATE("R",'Mapa final'!$A$57),"")</f>
        <v/>
      </c>
      <c r="AA40" s="385"/>
      <c r="AB40" s="392" t="str">
        <f>IF(AND('Mapa final'!$H$37="Muy Baja",'Mapa final'!$L$37="Mayor"),CONCATENATE("R",'Mapa final'!$A$37),"")</f>
        <v/>
      </c>
      <c r="AC40" s="385"/>
      <c r="AD40" s="384" t="str">
        <f>IF(AND('Mapa final'!$H$47="Muy Baja",'Mapa final'!$L$47="Mayor"),CONCATENATE("R",'Mapa final'!$A$47),"")</f>
        <v/>
      </c>
      <c r="AE40" s="385"/>
      <c r="AF40" s="384" t="str">
        <f>IF(AND('Mapa final'!$H$57="Muy Baja",'Mapa final'!$L$57="Mayor"),CONCATENATE("R",'Mapa final'!$A$57),"")</f>
        <v/>
      </c>
      <c r="AG40" s="397"/>
      <c r="AH40" s="387" t="str">
        <f>IF(AND('Mapa final'!$H$37="Muy Baja",'Mapa final'!$L$37="Catastrófico"),CONCATENATE("R",'Mapa final'!$A$37),"")</f>
        <v/>
      </c>
      <c r="AI40" s="385"/>
      <c r="AJ40" s="388" t="str">
        <f>IF(AND('Mapa final'!$H$47="Muy Baja",'Mapa final'!$L$47="Catastrófico"),CONCATENATE("R",'Mapa final'!$A$47),"")</f>
        <v/>
      </c>
      <c r="AK40" s="385"/>
      <c r="AL40" s="388" t="str">
        <f>IF(AND('Mapa final'!$H$57="Muy Baja",'Mapa final'!$L$57="Catastrófico"),CONCATENATE("R",'Mapa final'!$A$57),"")</f>
        <v/>
      </c>
      <c r="AM40" s="397"/>
      <c r="AN40" s="1"/>
      <c r="AO40" s="1"/>
      <c r="AP40" s="1"/>
      <c r="AQ40" s="1"/>
      <c r="AR40" s="1"/>
      <c r="AS40" s="1"/>
      <c r="AT40" s="1"/>
      <c r="AU40" s="1"/>
      <c r="AV40" s="1"/>
      <c r="AW40" s="1"/>
      <c r="AX40" s="1"/>
      <c r="AY40" s="1"/>
      <c r="AZ40" s="1"/>
      <c r="BA40" s="1"/>
      <c r="BB40" s="1"/>
      <c r="BC40" s="1"/>
      <c r="BD40" s="1"/>
      <c r="BE40" s="1"/>
      <c r="BF40" s="1"/>
      <c r="BG40" s="1"/>
      <c r="BH40" s="1"/>
      <c r="BI40" s="1"/>
    </row>
    <row r="41" spans="1:61" ht="15" customHeight="1" x14ac:dyDescent="0.25">
      <c r="A41" s="1"/>
      <c r="B41" s="386"/>
      <c r="C41" s="284"/>
      <c r="D41" s="285"/>
      <c r="E41" s="296"/>
      <c r="F41" s="284"/>
      <c r="G41" s="284"/>
      <c r="H41" s="284"/>
      <c r="I41" s="284"/>
      <c r="J41" s="296"/>
      <c r="K41" s="284"/>
      <c r="L41" s="386"/>
      <c r="M41" s="284"/>
      <c r="N41" s="386"/>
      <c r="O41" s="284"/>
      <c r="P41" s="296"/>
      <c r="Q41" s="284"/>
      <c r="R41" s="386"/>
      <c r="S41" s="284"/>
      <c r="T41" s="386"/>
      <c r="U41" s="284"/>
      <c r="V41" s="296"/>
      <c r="W41" s="284"/>
      <c r="X41" s="386"/>
      <c r="Y41" s="284"/>
      <c r="Z41" s="386"/>
      <c r="AA41" s="284"/>
      <c r="AB41" s="296"/>
      <c r="AC41" s="284"/>
      <c r="AD41" s="386"/>
      <c r="AE41" s="284"/>
      <c r="AF41" s="386"/>
      <c r="AG41" s="285"/>
      <c r="AH41" s="296"/>
      <c r="AI41" s="284"/>
      <c r="AJ41" s="386"/>
      <c r="AK41" s="284"/>
      <c r="AL41" s="386"/>
      <c r="AM41" s="285"/>
      <c r="AN41" s="1"/>
      <c r="AO41" s="1"/>
      <c r="AP41" s="1"/>
      <c r="AQ41" s="1"/>
      <c r="AR41" s="1"/>
      <c r="AS41" s="1"/>
      <c r="AT41" s="1"/>
      <c r="AU41" s="1"/>
      <c r="AV41" s="1"/>
      <c r="AW41" s="1"/>
      <c r="AX41" s="1"/>
      <c r="AY41" s="1"/>
      <c r="AZ41" s="1"/>
      <c r="BA41" s="1"/>
      <c r="BB41" s="1"/>
      <c r="BC41" s="1"/>
      <c r="BD41" s="1"/>
      <c r="BE41" s="1"/>
      <c r="BF41" s="1"/>
      <c r="BG41" s="1"/>
      <c r="BH41" s="1"/>
      <c r="BI41" s="1"/>
    </row>
    <row r="42" spans="1:61" ht="15" customHeight="1" x14ac:dyDescent="0.25">
      <c r="A42" s="1"/>
      <c r="B42" s="386"/>
      <c r="C42" s="284"/>
      <c r="D42" s="285"/>
      <c r="E42" s="296"/>
      <c r="F42" s="284"/>
      <c r="G42" s="284"/>
      <c r="H42" s="284"/>
      <c r="I42" s="284"/>
      <c r="J42" s="416" t="str">
        <f>IF(AND('Mapa final'!$H$67="Muy Baja",'Mapa final'!$L$67="Leve"),CONCATENATE("R",'Mapa final'!$A$67),"")</f>
        <v/>
      </c>
      <c r="K42" s="385"/>
      <c r="L42" s="402" t="str">
        <f>IF(AND('Mapa final'!$H$77="Muy Baja",'Mapa final'!$L$77="Leve"),CONCATENATE("R",'Mapa final'!$A$77),"")</f>
        <v/>
      </c>
      <c r="M42" s="385"/>
      <c r="N42" s="402" t="str">
        <f>IF(AND('Mapa final'!$H$87="Muy Baja",'Mapa final'!$L$87="Leve"),CONCATENATE("R",'Mapa final'!$A$87),"")</f>
        <v/>
      </c>
      <c r="O42" s="385"/>
      <c r="P42" s="404" t="str">
        <f>IF(AND('Mapa final'!$H$67="Muy Baja",'Mapa final'!$L$67="Menor"),CONCATENATE("R",'Mapa final'!$A$67),"")</f>
        <v/>
      </c>
      <c r="Q42" s="385"/>
      <c r="R42" s="400" t="str">
        <f>IF(AND('Mapa final'!$H$77="Muy Baja",'Mapa final'!$L$77="Menor"),CONCATENATE("R",'Mapa final'!$A$77),"")</f>
        <v/>
      </c>
      <c r="S42" s="385"/>
      <c r="T42" s="400" t="str">
        <f>IF(AND('Mapa final'!$H$87="Muy Baja",'Mapa final'!$L$87="Menor"),CONCATENATE("R",'Mapa final'!$A$87),"")</f>
        <v/>
      </c>
      <c r="U42" s="385"/>
      <c r="V42" s="404" t="str">
        <f>IF(AND('Mapa final'!$H$67="Muy Baja",'Mapa final'!$L$67="Moderado"),CONCATENATE("R",'Mapa final'!$A$67),"")</f>
        <v/>
      </c>
      <c r="W42" s="385"/>
      <c r="X42" s="400" t="str">
        <f>IF(AND('Mapa final'!$H$77="Muy Baja",'Mapa final'!$L$77="Moderado"),CONCATENATE("R",'Mapa final'!$A$77),"")</f>
        <v/>
      </c>
      <c r="Y42" s="385"/>
      <c r="Z42" s="400" t="str">
        <f>IF(AND('Mapa final'!$H$87="Muy Baja",'Mapa final'!$L$87="Moderado"),CONCATENATE("R",'Mapa final'!$A$87),"")</f>
        <v/>
      </c>
      <c r="AA42" s="385"/>
      <c r="AB42" s="392" t="str">
        <f>IF(AND('Mapa final'!$H$67="Muy Baja",'Mapa final'!$L$67="Mayor"),CONCATENATE("R",'Mapa final'!$A$67),"")</f>
        <v>R7</v>
      </c>
      <c r="AC42" s="385"/>
      <c r="AD42" s="384" t="str">
        <f>IF(AND('Mapa final'!$H$77="Muy Baja",'Mapa final'!$L$77="Mayor"),CONCATENATE("R",'Mapa final'!$A$77),"")</f>
        <v/>
      </c>
      <c r="AE42" s="385"/>
      <c r="AF42" s="384" t="str">
        <f>IF(AND('Mapa final'!$H$87="Muy Baja",'Mapa final'!$L$87="Mayor"),CONCATENATE("R",'Mapa final'!$A$87),"")</f>
        <v/>
      </c>
      <c r="AG42" s="397"/>
      <c r="AH42" s="387" t="str">
        <f>IF(AND('Mapa final'!$H$67="Muy Baja",'Mapa final'!$L$67="Catastrófico"),CONCATENATE("R",'Mapa final'!$A$67),"")</f>
        <v/>
      </c>
      <c r="AI42" s="385"/>
      <c r="AJ42" s="388" t="str">
        <f>IF(AND('Mapa final'!$H$77="Muy Baja",'Mapa final'!$L$77="Catastrófico"),CONCATENATE("R",'Mapa final'!$A$77),"")</f>
        <v/>
      </c>
      <c r="AK42" s="385"/>
      <c r="AL42" s="388" t="str">
        <f>IF(AND('Mapa final'!$H$87="Muy Baja",'Mapa final'!$L$87="Catastrófico"),CONCATENATE("R",'Mapa final'!$A$87),"")</f>
        <v/>
      </c>
      <c r="AM42" s="397"/>
      <c r="AN42" s="1"/>
      <c r="AO42" s="1"/>
      <c r="AP42" s="1"/>
      <c r="AQ42" s="1"/>
      <c r="AR42" s="1"/>
      <c r="AS42" s="1"/>
      <c r="AT42" s="1"/>
      <c r="AU42" s="1"/>
      <c r="AV42" s="1"/>
      <c r="AW42" s="1"/>
      <c r="AX42" s="1"/>
      <c r="AY42" s="1"/>
      <c r="AZ42" s="1"/>
      <c r="BA42" s="1"/>
      <c r="BB42" s="1"/>
      <c r="BC42" s="1"/>
      <c r="BD42" s="1"/>
      <c r="BE42" s="1"/>
      <c r="BF42" s="1"/>
      <c r="BG42" s="1"/>
      <c r="BH42" s="1"/>
      <c r="BI42" s="1"/>
    </row>
    <row r="43" spans="1:61" ht="15" customHeight="1" x14ac:dyDescent="0.25">
      <c r="A43" s="1"/>
      <c r="B43" s="386"/>
      <c r="C43" s="284"/>
      <c r="D43" s="285"/>
      <c r="E43" s="296"/>
      <c r="F43" s="284"/>
      <c r="G43" s="284"/>
      <c r="H43" s="284"/>
      <c r="I43" s="284"/>
      <c r="J43" s="296"/>
      <c r="K43" s="284"/>
      <c r="L43" s="386"/>
      <c r="M43" s="284"/>
      <c r="N43" s="386"/>
      <c r="O43" s="284"/>
      <c r="P43" s="296"/>
      <c r="Q43" s="284"/>
      <c r="R43" s="386"/>
      <c r="S43" s="284"/>
      <c r="T43" s="386"/>
      <c r="U43" s="284"/>
      <c r="V43" s="296"/>
      <c r="W43" s="284"/>
      <c r="X43" s="386"/>
      <c r="Y43" s="284"/>
      <c r="Z43" s="386"/>
      <c r="AA43" s="284"/>
      <c r="AB43" s="296"/>
      <c r="AC43" s="284"/>
      <c r="AD43" s="386"/>
      <c r="AE43" s="284"/>
      <c r="AF43" s="386"/>
      <c r="AG43" s="285"/>
      <c r="AH43" s="296"/>
      <c r="AI43" s="284"/>
      <c r="AJ43" s="386"/>
      <c r="AK43" s="284"/>
      <c r="AL43" s="386"/>
      <c r="AM43" s="285"/>
      <c r="AN43" s="1"/>
      <c r="AO43" s="1"/>
      <c r="AP43" s="1"/>
      <c r="AQ43" s="1"/>
      <c r="AR43" s="1"/>
      <c r="AS43" s="1"/>
      <c r="AT43" s="1"/>
      <c r="AU43" s="1"/>
      <c r="AV43" s="1"/>
      <c r="AW43" s="1"/>
      <c r="AX43" s="1"/>
      <c r="AY43" s="1"/>
      <c r="AZ43" s="1"/>
      <c r="BA43" s="1"/>
      <c r="BB43" s="1"/>
      <c r="BC43" s="1"/>
      <c r="BD43" s="1"/>
      <c r="BE43" s="1"/>
      <c r="BF43" s="1"/>
      <c r="BG43" s="1"/>
      <c r="BH43" s="1"/>
      <c r="BI43" s="1"/>
    </row>
    <row r="44" spans="1:61" ht="15" customHeight="1" x14ac:dyDescent="0.25">
      <c r="A44" s="1"/>
      <c r="B44" s="386"/>
      <c r="C44" s="284"/>
      <c r="D44" s="285"/>
      <c r="E44" s="296"/>
      <c r="F44" s="284"/>
      <c r="G44" s="284"/>
      <c r="H44" s="284"/>
      <c r="I44" s="284"/>
      <c r="J44" s="416" t="str">
        <f>IF(AND('Mapa final'!$H$97="Muy Baja",'Mapa final'!$L$97="Leve"),CONCATENATE("R",'Mapa final'!$A$97),"")</f>
        <v/>
      </c>
      <c r="K44" s="385"/>
      <c r="L44" s="402" t="str">
        <f>IF(AND('Mapa final'!$H$107="Muy Baja",'Mapa final'!$L$107="Leve"),CONCATENATE("R",'Mapa final'!$A$107),"")</f>
        <v/>
      </c>
      <c r="M44" s="385"/>
      <c r="N44" s="402" t="str">
        <f>IF(AND('Mapa final'!$H$117="Muy Baja",'Mapa final'!$L$117="Leve"),CONCATENATE("R",'Mapa final'!$A$117),"")</f>
        <v/>
      </c>
      <c r="O44" s="385"/>
      <c r="P44" s="404" t="str">
        <f>IF(AND('Mapa final'!$H$97="Muy Baja",'Mapa final'!$L$97="Menor"),CONCATENATE("R",'Mapa final'!$A$97),"")</f>
        <v/>
      </c>
      <c r="Q44" s="385"/>
      <c r="R44" s="400" t="str">
        <f>IF(AND('Mapa final'!$H$107="Muy Baja",'Mapa final'!$L$107="Menor"),CONCATENATE("R",'Mapa final'!$A$107),"")</f>
        <v/>
      </c>
      <c r="S44" s="385"/>
      <c r="T44" s="400" t="str">
        <f>IF(AND('Mapa final'!$H$117="Muy Baja",'Mapa final'!$L$117="Menor"),CONCATENATE("R",'Mapa final'!$A$117),"")</f>
        <v/>
      </c>
      <c r="U44" s="385"/>
      <c r="V44" s="404" t="str">
        <f>IF(AND('Mapa final'!$H$97="Muy Baja",'Mapa final'!$L$97="Moderado"),CONCATENATE("R",'Mapa final'!$A$97),"")</f>
        <v/>
      </c>
      <c r="W44" s="385"/>
      <c r="X44" s="400" t="str">
        <f>IF(AND('Mapa final'!$H$107="Muy Baja",'Mapa final'!$L$107="Moderado"),CONCATENATE("R",'Mapa final'!$A$107),"")</f>
        <v/>
      </c>
      <c r="Y44" s="385"/>
      <c r="Z44" s="400" t="str">
        <f>IF(AND('Mapa final'!$H$117="Muy Baja",'Mapa final'!$L$117="Moderado"),CONCATENATE("R",'Mapa final'!$A$117),"")</f>
        <v/>
      </c>
      <c r="AA44" s="385"/>
      <c r="AB44" s="392" t="str">
        <f>IF(AND('Mapa final'!$H$97="Muy Baja",'Mapa final'!$L$97="Mayor"),CONCATENATE("R",'Mapa final'!$A$97),"")</f>
        <v/>
      </c>
      <c r="AC44" s="385"/>
      <c r="AD44" s="384" t="str">
        <f>IF(AND('Mapa final'!$H$107="Muy Baja",'Mapa final'!$L$107="Mayor"),CONCATENATE("R",'Mapa final'!$A$107),"")</f>
        <v/>
      </c>
      <c r="AE44" s="385"/>
      <c r="AF44" s="384" t="str">
        <f>IF(AND('Mapa final'!$H$117="Muy Baja",'Mapa final'!$L$117="Mayor"),CONCATENATE("R",'Mapa final'!$A$117),"")</f>
        <v/>
      </c>
      <c r="AG44" s="397"/>
      <c r="AH44" s="387" t="str">
        <f>IF(AND('Mapa final'!$H$97="Muy Baja",'Mapa final'!$L$97="Catastrófico"),CONCATENATE("R",'Mapa final'!$A$97),"")</f>
        <v/>
      </c>
      <c r="AI44" s="385"/>
      <c r="AJ44" s="388" t="str">
        <f>IF(AND('Mapa final'!$H$107="Muy Baja",'Mapa final'!$L$107="Catastrófico"),CONCATENATE("R",'Mapa final'!$A$107),"")</f>
        <v/>
      </c>
      <c r="AK44" s="385"/>
      <c r="AL44" s="388" t="str">
        <f>IF(AND('Mapa final'!$H$117="Muy Baja",'Mapa final'!$L$117="Catastrófico"),CONCATENATE("R",'Mapa final'!$A$117),"")</f>
        <v/>
      </c>
      <c r="AM44" s="397"/>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386"/>
      <c r="C45" s="284"/>
      <c r="D45" s="285"/>
      <c r="E45" s="394"/>
      <c r="F45" s="395"/>
      <c r="G45" s="395"/>
      <c r="H45" s="395"/>
      <c r="I45" s="395"/>
      <c r="J45" s="394"/>
      <c r="K45" s="395"/>
      <c r="L45" s="396"/>
      <c r="M45" s="395"/>
      <c r="N45" s="396"/>
      <c r="O45" s="395"/>
      <c r="P45" s="394"/>
      <c r="Q45" s="395"/>
      <c r="R45" s="396"/>
      <c r="S45" s="395"/>
      <c r="T45" s="396"/>
      <c r="U45" s="395"/>
      <c r="V45" s="394"/>
      <c r="W45" s="395"/>
      <c r="X45" s="396"/>
      <c r="Y45" s="395"/>
      <c r="Z45" s="396"/>
      <c r="AA45" s="395"/>
      <c r="AB45" s="394"/>
      <c r="AC45" s="395"/>
      <c r="AD45" s="396"/>
      <c r="AE45" s="395"/>
      <c r="AF45" s="396"/>
      <c r="AG45" s="403"/>
      <c r="AH45" s="394"/>
      <c r="AI45" s="395"/>
      <c r="AJ45" s="396"/>
      <c r="AK45" s="395"/>
      <c r="AL45" s="396"/>
      <c r="AM45" s="403"/>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422" t="s">
        <v>396</v>
      </c>
      <c r="K46" s="284"/>
      <c r="L46" s="284"/>
      <c r="M46" s="284"/>
      <c r="N46" s="284"/>
      <c r="O46" s="285"/>
      <c r="P46" s="422" t="s">
        <v>397</v>
      </c>
      <c r="Q46" s="284"/>
      <c r="R46" s="284"/>
      <c r="S46" s="284"/>
      <c r="T46" s="284"/>
      <c r="U46" s="285"/>
      <c r="V46" s="422" t="s">
        <v>398</v>
      </c>
      <c r="W46" s="284"/>
      <c r="X46" s="284"/>
      <c r="Y46" s="284"/>
      <c r="Z46" s="284"/>
      <c r="AA46" s="285"/>
      <c r="AB46" s="422" t="s">
        <v>399</v>
      </c>
      <c r="AC46" s="284"/>
      <c r="AD46" s="284"/>
      <c r="AE46" s="284"/>
      <c r="AF46" s="284"/>
      <c r="AG46" s="285"/>
      <c r="AH46" s="422" t="s">
        <v>400</v>
      </c>
      <c r="AI46" s="284"/>
      <c r="AJ46" s="284"/>
      <c r="AK46" s="284"/>
      <c r="AL46" s="284"/>
      <c r="AM46" s="285"/>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296"/>
      <c r="K47" s="284"/>
      <c r="L47" s="284"/>
      <c r="M47" s="284"/>
      <c r="N47" s="284"/>
      <c r="O47" s="285"/>
      <c r="P47" s="296"/>
      <c r="Q47" s="284"/>
      <c r="R47" s="284"/>
      <c r="S47" s="284"/>
      <c r="T47" s="284"/>
      <c r="U47" s="285"/>
      <c r="V47" s="296"/>
      <c r="W47" s="284"/>
      <c r="X47" s="284"/>
      <c r="Y47" s="284"/>
      <c r="Z47" s="284"/>
      <c r="AA47" s="285"/>
      <c r="AB47" s="296"/>
      <c r="AC47" s="284"/>
      <c r="AD47" s="284"/>
      <c r="AE47" s="284"/>
      <c r="AF47" s="284"/>
      <c r="AG47" s="285"/>
      <c r="AH47" s="296"/>
      <c r="AI47" s="284"/>
      <c r="AJ47" s="284"/>
      <c r="AK47" s="284"/>
      <c r="AL47" s="284"/>
      <c r="AM47" s="285"/>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296"/>
      <c r="K48" s="284"/>
      <c r="L48" s="284"/>
      <c r="M48" s="284"/>
      <c r="N48" s="284"/>
      <c r="O48" s="285"/>
      <c r="P48" s="296"/>
      <c r="Q48" s="284"/>
      <c r="R48" s="284"/>
      <c r="S48" s="284"/>
      <c r="T48" s="284"/>
      <c r="U48" s="285"/>
      <c r="V48" s="296"/>
      <c r="W48" s="284"/>
      <c r="X48" s="284"/>
      <c r="Y48" s="284"/>
      <c r="Z48" s="284"/>
      <c r="AA48" s="285"/>
      <c r="AB48" s="296"/>
      <c r="AC48" s="284"/>
      <c r="AD48" s="284"/>
      <c r="AE48" s="284"/>
      <c r="AF48" s="284"/>
      <c r="AG48" s="285"/>
      <c r="AH48" s="296"/>
      <c r="AI48" s="284"/>
      <c r="AJ48" s="284"/>
      <c r="AK48" s="284"/>
      <c r="AL48" s="284"/>
      <c r="AM48" s="285"/>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296"/>
      <c r="K49" s="284"/>
      <c r="L49" s="284"/>
      <c r="M49" s="284"/>
      <c r="N49" s="284"/>
      <c r="O49" s="285"/>
      <c r="P49" s="296"/>
      <c r="Q49" s="284"/>
      <c r="R49" s="284"/>
      <c r="S49" s="284"/>
      <c r="T49" s="284"/>
      <c r="U49" s="285"/>
      <c r="V49" s="296"/>
      <c r="W49" s="284"/>
      <c r="X49" s="284"/>
      <c r="Y49" s="284"/>
      <c r="Z49" s="284"/>
      <c r="AA49" s="285"/>
      <c r="AB49" s="296"/>
      <c r="AC49" s="284"/>
      <c r="AD49" s="284"/>
      <c r="AE49" s="284"/>
      <c r="AF49" s="284"/>
      <c r="AG49" s="285"/>
      <c r="AH49" s="296"/>
      <c r="AI49" s="284"/>
      <c r="AJ49" s="284"/>
      <c r="AK49" s="284"/>
      <c r="AL49" s="284"/>
      <c r="AM49" s="285"/>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296"/>
      <c r="K50" s="284"/>
      <c r="L50" s="284"/>
      <c r="M50" s="284"/>
      <c r="N50" s="284"/>
      <c r="O50" s="285"/>
      <c r="P50" s="296"/>
      <c r="Q50" s="284"/>
      <c r="R50" s="284"/>
      <c r="S50" s="284"/>
      <c r="T50" s="284"/>
      <c r="U50" s="285"/>
      <c r="V50" s="296"/>
      <c r="W50" s="284"/>
      <c r="X50" s="284"/>
      <c r="Y50" s="284"/>
      <c r="Z50" s="284"/>
      <c r="AA50" s="285"/>
      <c r="AB50" s="296"/>
      <c r="AC50" s="284"/>
      <c r="AD50" s="284"/>
      <c r="AE50" s="284"/>
      <c r="AF50" s="284"/>
      <c r="AG50" s="285"/>
      <c r="AH50" s="296"/>
      <c r="AI50" s="284"/>
      <c r="AJ50" s="284"/>
      <c r="AK50" s="284"/>
      <c r="AL50" s="284"/>
      <c r="AM50" s="285"/>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394"/>
      <c r="K51" s="395"/>
      <c r="L51" s="395"/>
      <c r="M51" s="395"/>
      <c r="N51" s="395"/>
      <c r="O51" s="403"/>
      <c r="P51" s="394"/>
      <c r="Q51" s="395"/>
      <c r="R51" s="395"/>
      <c r="S51" s="395"/>
      <c r="T51" s="395"/>
      <c r="U51" s="403"/>
      <c r="V51" s="394"/>
      <c r="W51" s="395"/>
      <c r="X51" s="395"/>
      <c r="Y51" s="395"/>
      <c r="Z51" s="395"/>
      <c r="AA51" s="403"/>
      <c r="AB51" s="394"/>
      <c r="AC51" s="395"/>
      <c r="AD51" s="395"/>
      <c r="AE51" s="395"/>
      <c r="AF51" s="395"/>
      <c r="AG51" s="403"/>
      <c r="AH51" s="394"/>
      <c r="AI51" s="395"/>
      <c r="AJ51" s="395"/>
      <c r="AK51" s="395"/>
      <c r="AL51" s="395"/>
      <c r="AM51" s="403"/>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
      <c r="AV53" s="1"/>
      <c r="AW53" s="1"/>
      <c r="AX53" s="1"/>
      <c r="AY53" s="1"/>
      <c r="AZ53" s="1"/>
      <c r="BA53" s="1"/>
      <c r="BB53" s="1"/>
      <c r="BC53" s="1"/>
      <c r="BD53" s="1"/>
      <c r="BE53" s="1"/>
      <c r="BF53" s="1"/>
      <c r="BG53" s="1"/>
      <c r="BH53" s="1"/>
      <c r="BI53" s="1"/>
    </row>
    <row r="54" spans="1:61" ht="15" customHeight="1" x14ac:dyDescent="0.25">
      <c r="A54" s="1"/>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5"/>
    <row r="142" spans="2:61" ht="15.75" customHeight="1" x14ac:dyDescent="0.25"/>
    <row r="143" spans="2:61" ht="15.75" customHeight="1" x14ac:dyDescent="0.25"/>
    <row r="144" spans="2:6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E22:I29"/>
    <mergeCell ref="AH22:AI23"/>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T30:U31"/>
    <mergeCell ref="V30:W31"/>
    <mergeCell ref="AJ26:AK27"/>
    <mergeCell ref="J22:K23"/>
    <mergeCell ref="J24:K25"/>
    <mergeCell ref="J26:K27"/>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workbookViewId="0"/>
  </sheetViews>
  <sheetFormatPr baseColWidth="10" defaultColWidth="14.42578125" defaultRowHeight="15" customHeight="1" x14ac:dyDescent="0.25"/>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433" t="s">
        <v>401</v>
      </c>
      <c r="C2" s="284"/>
      <c r="D2" s="284"/>
      <c r="E2" s="284"/>
      <c r="F2" s="284"/>
      <c r="G2" s="284"/>
      <c r="H2" s="284"/>
      <c r="I2" s="284"/>
      <c r="J2" s="420" t="s">
        <v>15</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284"/>
      <c r="C3" s="284"/>
      <c r="D3" s="284"/>
      <c r="E3" s="284"/>
      <c r="F3" s="284"/>
      <c r="G3" s="284"/>
      <c r="H3" s="284"/>
      <c r="I3" s="284"/>
      <c r="J3" s="386"/>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284"/>
      <c r="C4" s="284"/>
      <c r="D4" s="284"/>
      <c r="E4" s="284"/>
      <c r="F4" s="284"/>
      <c r="G4" s="284"/>
      <c r="H4" s="284"/>
      <c r="I4" s="284"/>
      <c r="J4" s="386"/>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421" t="s">
        <v>386</v>
      </c>
      <c r="C6" s="385"/>
      <c r="D6" s="397"/>
      <c r="E6" s="432" t="s">
        <v>387</v>
      </c>
      <c r="F6" s="390"/>
      <c r="G6" s="390"/>
      <c r="H6" s="390"/>
      <c r="I6" s="390"/>
      <c r="J6" s="188" t="e">
        <f>IF(AND('Mapa final'!#REF!="Muy Alta",'Mapa final'!#REF!="Leve"),CONCATENATE("R1C",'Mapa final'!#REF!),"")</f>
        <v>#REF!</v>
      </c>
      <c r="K6" s="189" t="e">
        <f>IF(AND('Mapa final'!#REF!="Muy Alta",'Mapa final'!#REF!="Leve"),CONCATENATE("R1C",'Mapa final'!#REF!),"")</f>
        <v>#REF!</v>
      </c>
      <c r="L6" s="189" t="e">
        <f>IF(AND('Mapa final'!#REF!="Muy Alta",'Mapa final'!#REF!="Leve"),CONCATENATE("R1C",'Mapa final'!#REF!),"")</f>
        <v>#REF!</v>
      </c>
      <c r="M6" s="189" t="e">
        <f>IF(AND('Mapa final'!#REF!="Muy Alta",'Mapa final'!#REF!="Leve"),CONCATENATE("R1C",'Mapa final'!#REF!),"")</f>
        <v>#REF!</v>
      </c>
      <c r="N6" s="189" t="e">
        <f>IF(AND('Mapa final'!#REF!="Muy Alta",'Mapa final'!#REF!="Leve"),CONCATENATE("R1C",'Mapa final'!#REF!),"")</f>
        <v>#REF!</v>
      </c>
      <c r="O6" s="190" t="e">
        <f>IF(AND('Mapa final'!#REF!="Muy Alta",'Mapa final'!#REF!="Leve"),CONCATENATE("R1C",'Mapa final'!#REF!),"")</f>
        <v>#REF!</v>
      </c>
      <c r="P6" s="189" t="e">
        <f>IF(AND('Mapa final'!#REF!="Muy Alta",'Mapa final'!#REF!="Menor"),CONCATENATE("R1C",'Mapa final'!#REF!),"")</f>
        <v>#REF!</v>
      </c>
      <c r="Q6" s="189" t="e">
        <f>IF(AND('Mapa final'!#REF!="Muy Alta",'Mapa final'!#REF!="Menor"),CONCATENATE("R1C",'Mapa final'!#REF!),"")</f>
        <v>#REF!</v>
      </c>
      <c r="R6" s="189" t="e">
        <f>IF(AND('Mapa final'!#REF!="Muy Alta",'Mapa final'!#REF!="Menor"),CONCATENATE("R1C",'Mapa final'!#REF!),"")</f>
        <v>#REF!</v>
      </c>
      <c r="S6" s="189" t="e">
        <f>IF(AND('Mapa final'!#REF!="Muy Alta",'Mapa final'!#REF!="Menor"),CONCATENATE("R1C",'Mapa final'!#REF!),"")</f>
        <v>#REF!</v>
      </c>
      <c r="T6" s="189" t="e">
        <f>IF(AND('Mapa final'!#REF!="Muy Alta",'Mapa final'!#REF!="Menor"),CONCATENATE("R1C",'Mapa final'!#REF!),"")</f>
        <v>#REF!</v>
      </c>
      <c r="U6" s="190" t="e">
        <f>IF(AND('Mapa final'!#REF!="Muy Alta",'Mapa final'!#REF!="Menor"),CONCATENATE("R1C",'Mapa final'!#REF!),"")</f>
        <v>#REF!</v>
      </c>
      <c r="V6" s="188" t="e">
        <f>IF(AND('Mapa final'!#REF!="Muy Alta",'Mapa final'!#REF!="Moderado"),CONCATENATE("R1C",'Mapa final'!#REF!),"")</f>
        <v>#REF!</v>
      </c>
      <c r="W6" s="189" t="e">
        <f>IF(AND('Mapa final'!#REF!="Muy Alta",'Mapa final'!#REF!="Moderado"),CONCATENATE("R1C",'Mapa final'!#REF!),"")</f>
        <v>#REF!</v>
      </c>
      <c r="X6" s="189" t="e">
        <f>IF(AND('Mapa final'!#REF!="Muy Alta",'Mapa final'!#REF!="Moderado"),CONCATENATE("R1C",'Mapa final'!#REF!),"")</f>
        <v>#REF!</v>
      </c>
      <c r="Y6" s="189" t="e">
        <f>IF(AND('Mapa final'!#REF!="Muy Alta",'Mapa final'!#REF!="Moderado"),CONCATENATE("R1C",'Mapa final'!#REF!),"")</f>
        <v>#REF!</v>
      </c>
      <c r="Z6" s="189" t="e">
        <f>IF(AND('Mapa final'!#REF!="Muy Alta",'Mapa final'!#REF!="Moderado"),CONCATENATE("R1C",'Mapa final'!#REF!),"")</f>
        <v>#REF!</v>
      </c>
      <c r="AA6" s="190" t="e">
        <f>IF(AND('Mapa final'!#REF!="Muy Alta",'Mapa final'!#REF!="Moderado"),CONCATENATE("R1C",'Mapa final'!#REF!),"")</f>
        <v>#REF!</v>
      </c>
      <c r="AB6" s="188" t="e">
        <f>IF(AND('Mapa final'!#REF!="Muy Alta",'Mapa final'!#REF!="Mayor"),CONCATENATE("R1C",'Mapa final'!#REF!),"")</f>
        <v>#REF!</v>
      </c>
      <c r="AC6" s="189" t="e">
        <f>IF(AND('Mapa final'!#REF!="Muy Alta",'Mapa final'!#REF!="Mayor"),CONCATENATE("R1C",'Mapa final'!#REF!),"")</f>
        <v>#REF!</v>
      </c>
      <c r="AD6" s="189" t="e">
        <f>IF(AND('Mapa final'!#REF!="Muy Alta",'Mapa final'!#REF!="Mayor"),CONCATENATE("R1C",'Mapa final'!#REF!),"")</f>
        <v>#REF!</v>
      </c>
      <c r="AE6" s="189" t="e">
        <f>IF(AND('Mapa final'!#REF!="Muy Alta",'Mapa final'!#REF!="Mayor"),CONCATENATE("R1C",'Mapa final'!#REF!),"")</f>
        <v>#REF!</v>
      </c>
      <c r="AF6" s="189" t="e">
        <f>IF(AND('Mapa final'!#REF!="Muy Alta",'Mapa final'!#REF!="Mayor"),CONCATENATE("R1C",'Mapa final'!#REF!),"")</f>
        <v>#REF!</v>
      </c>
      <c r="AG6" s="190" t="e">
        <f>IF(AND('Mapa final'!#REF!="Muy Alta",'Mapa final'!#REF!="Mayor"),CONCATENATE("R1C",'Mapa final'!#REF!),"")</f>
        <v>#REF!</v>
      </c>
      <c r="AH6" s="191" t="e">
        <f>IF(AND('Mapa final'!#REF!="Muy Alta",'Mapa final'!#REF!="Catastrófico"),CONCATENATE("R1C",'Mapa final'!#REF!),"")</f>
        <v>#REF!</v>
      </c>
      <c r="AI6" s="192" t="e">
        <f>IF(AND('Mapa final'!#REF!="Muy Alta",'Mapa final'!#REF!="Catastrófico"),CONCATENATE("R1C",'Mapa final'!#REF!),"")</f>
        <v>#REF!</v>
      </c>
      <c r="AJ6" s="192" t="e">
        <f>IF(AND('Mapa final'!#REF!="Muy Alta",'Mapa final'!#REF!="Catastrófico"),CONCATENATE("R1C",'Mapa final'!#REF!),"")</f>
        <v>#REF!</v>
      </c>
      <c r="AK6" s="192" t="e">
        <f>IF(AND('Mapa final'!#REF!="Muy Alta",'Mapa final'!#REF!="Catastrófico"),CONCATENATE("R1C",'Mapa final'!#REF!),"")</f>
        <v>#REF!</v>
      </c>
      <c r="AL6" s="192" t="e">
        <f>IF(AND('Mapa final'!#REF!="Muy Alta",'Mapa final'!#REF!="Catastrófico"),CONCATENATE("R1C",'Mapa final'!#REF!),"")</f>
        <v>#REF!</v>
      </c>
      <c r="AM6" s="193" t="e">
        <f>IF(AND('Mapa final'!#REF!="Muy Alta",'Mapa final'!#REF!="Catastrófico"),CONCATENATE("R1C",'Mapa final'!#REF!),"")</f>
        <v>#REF!</v>
      </c>
      <c r="AN6" s="1"/>
      <c r="AO6" s="430" t="s">
        <v>388</v>
      </c>
      <c r="AP6" s="406"/>
      <c r="AQ6" s="406"/>
      <c r="AR6" s="406"/>
      <c r="AS6" s="406"/>
      <c r="AT6" s="424"/>
      <c r="AU6" s="1"/>
      <c r="AV6" s="1"/>
      <c r="AW6" s="1"/>
      <c r="AX6" s="1"/>
      <c r="AY6" s="1"/>
      <c r="AZ6" s="1"/>
      <c r="BA6" s="1"/>
      <c r="BB6" s="1"/>
      <c r="BC6" s="1"/>
      <c r="BD6" s="1"/>
      <c r="BE6" s="1"/>
      <c r="BF6" s="1"/>
      <c r="BG6" s="1"/>
      <c r="BH6" s="1"/>
      <c r="BI6" s="1"/>
    </row>
    <row r="7" spans="1:61" ht="15" customHeight="1" x14ac:dyDescent="0.25">
      <c r="A7" s="1"/>
      <c r="B7" s="386"/>
      <c r="C7" s="284"/>
      <c r="D7" s="285"/>
      <c r="E7" s="296"/>
      <c r="F7" s="284"/>
      <c r="G7" s="284"/>
      <c r="H7" s="284"/>
      <c r="I7" s="284"/>
      <c r="J7" s="194" t="e">
        <f>IF(AND('Mapa final'!#REF!="Muy Alta",'Mapa final'!#REF!="Leve"),CONCATENATE("R1C",'Mapa final'!#REF!),"")</f>
        <v>#REF!</v>
      </c>
      <c r="K7" s="195" t="e">
        <f>IF(AND('Mapa final'!#REF!="Muy Alta",'Mapa final'!#REF!="Leve"),CONCATENATE("R1C",'Mapa final'!#REF!),"")</f>
        <v>#REF!</v>
      </c>
      <c r="L7" s="195" t="e">
        <f>IF(AND('Mapa final'!#REF!="Muy Alta",'Mapa final'!#REF!="Leve"),CONCATENATE("R1C",'Mapa final'!#REF!),"")</f>
        <v>#REF!</v>
      </c>
      <c r="M7" s="195" t="e">
        <f>IF(AND('Mapa final'!#REF!="Muy Alta",'Mapa final'!#REF!="Leve"),CONCATENATE("R1C",'Mapa final'!#REF!),"")</f>
        <v>#REF!</v>
      </c>
      <c r="N7" s="195" t="e">
        <f>IF(AND('Mapa final'!#REF!="Muy Alta",'Mapa final'!#REF!="Leve"),CONCATENATE("R1C",'Mapa final'!#REF!),"")</f>
        <v>#REF!</v>
      </c>
      <c r="O7" s="196" t="e">
        <f>IF(AND('Mapa final'!#REF!="Muy Alta",'Mapa final'!#REF!="Leve"),CONCATENATE("R1C",'Mapa final'!#REF!),"")</f>
        <v>#REF!</v>
      </c>
      <c r="P7" s="195" t="e">
        <f>IF(AND('Mapa final'!#REF!="Muy Alta",'Mapa final'!#REF!="Menor"),CONCATENATE("R2C",'Mapa final'!#REF!),"")</f>
        <v>#REF!</v>
      </c>
      <c r="Q7" s="195" t="e">
        <f>IF(AND('Mapa final'!#REF!="Muy Alta",'Mapa final'!#REF!="Menor"),CONCATENATE("R2C",'Mapa final'!#REF!),"")</f>
        <v>#REF!</v>
      </c>
      <c r="R7" s="195" t="e">
        <f>IF(AND('Mapa final'!#REF!="Muy Alta",'Mapa final'!#REF!="Menor"),CONCATENATE("R2C",'Mapa final'!#REF!),"")</f>
        <v>#REF!</v>
      </c>
      <c r="S7" s="195" t="e">
        <f>IF(AND('Mapa final'!#REF!="Muy Alta",'Mapa final'!#REF!="Menor"),CONCATENATE("R2C",'Mapa final'!#REF!),"")</f>
        <v>#REF!</v>
      </c>
      <c r="T7" s="195" t="e">
        <f>IF(AND('Mapa final'!#REF!="Muy Alta",'Mapa final'!#REF!="Menor"),CONCATENATE("R2C",'Mapa final'!#REF!),"")</f>
        <v>#REF!</v>
      </c>
      <c r="U7" s="196" t="e">
        <f>IF(AND('Mapa final'!#REF!="Muy Alta",'Mapa final'!#REF!="Menor"),CONCATENATE("R2C",'Mapa final'!#REF!),"")</f>
        <v>#REF!</v>
      </c>
      <c r="V7" s="194" t="e">
        <f>IF(AND('Mapa final'!#REF!="Muy Alta",'Mapa final'!#REF!="Moderado"),CONCATENATE("R2C",'Mapa final'!#REF!),"")</f>
        <v>#REF!</v>
      </c>
      <c r="W7" s="195" t="e">
        <f>IF(AND('Mapa final'!#REF!="Muy Alta",'Mapa final'!#REF!="Moderado"),CONCATENATE("R2C",'Mapa final'!#REF!),"")</f>
        <v>#REF!</v>
      </c>
      <c r="X7" s="195" t="e">
        <f>IF(AND('Mapa final'!#REF!="Muy Alta",'Mapa final'!#REF!="Moderado"),CONCATENATE("R2C",'Mapa final'!#REF!),"")</f>
        <v>#REF!</v>
      </c>
      <c r="Y7" s="195" t="e">
        <f>IF(AND('Mapa final'!#REF!="Muy Alta",'Mapa final'!#REF!="Moderado"),CONCATENATE("R2C",'Mapa final'!#REF!),"")</f>
        <v>#REF!</v>
      </c>
      <c r="Z7" s="195" t="e">
        <f>IF(AND('Mapa final'!#REF!="Muy Alta",'Mapa final'!#REF!="Moderado"),CONCATENATE("R2C",'Mapa final'!#REF!),"")</f>
        <v>#REF!</v>
      </c>
      <c r="AA7" s="196" t="e">
        <f>IF(AND('Mapa final'!#REF!="Muy Alta",'Mapa final'!#REF!="Moderado"),CONCATENATE("R2C",'Mapa final'!#REF!),"")</f>
        <v>#REF!</v>
      </c>
      <c r="AB7" s="194" t="e">
        <f>IF(AND('Mapa final'!#REF!="Muy Alta",'Mapa final'!#REF!="Mayor"),CONCATENATE("R2C",'Mapa final'!#REF!),"")</f>
        <v>#REF!</v>
      </c>
      <c r="AC7" s="195" t="e">
        <f>IF(AND('Mapa final'!#REF!="Muy Alta",'Mapa final'!#REF!="Mayor"),CONCATENATE("R2C",'Mapa final'!#REF!),"")</f>
        <v>#REF!</v>
      </c>
      <c r="AD7" s="195" t="e">
        <f>IF(AND('Mapa final'!#REF!="Muy Alta",'Mapa final'!#REF!="Mayor"),CONCATENATE("R2C",'Mapa final'!#REF!),"")</f>
        <v>#REF!</v>
      </c>
      <c r="AE7" s="195" t="e">
        <f>IF(AND('Mapa final'!#REF!="Muy Alta",'Mapa final'!#REF!="Mayor"),CONCATENATE("R2C",'Mapa final'!#REF!),"")</f>
        <v>#REF!</v>
      </c>
      <c r="AF7" s="195" t="e">
        <f>IF(AND('Mapa final'!#REF!="Muy Alta",'Mapa final'!#REF!="Mayor"),CONCATENATE("R2C",'Mapa final'!#REF!),"")</f>
        <v>#REF!</v>
      </c>
      <c r="AG7" s="196" t="e">
        <f>IF(AND('Mapa final'!#REF!="Muy Alta",'Mapa final'!#REF!="Mayor"),CONCATENATE("R2C",'Mapa final'!#REF!),"")</f>
        <v>#REF!</v>
      </c>
      <c r="AH7" s="197" t="e">
        <f>IF(AND('Mapa final'!#REF!="Muy Alta",'Mapa final'!#REF!="Catastrófico"),CONCATENATE("R2C",'Mapa final'!#REF!),"")</f>
        <v>#REF!</v>
      </c>
      <c r="AI7" s="198" t="e">
        <f>IF(AND('Mapa final'!#REF!="Muy Alta",'Mapa final'!#REF!="Catastrófico"),CONCATENATE("R2C",'Mapa final'!#REF!),"")</f>
        <v>#REF!</v>
      </c>
      <c r="AJ7" s="198" t="e">
        <f>IF(AND('Mapa final'!#REF!="Muy Alta",'Mapa final'!#REF!="Catastrófico"),CONCATENATE("R2C",'Mapa final'!#REF!),"")</f>
        <v>#REF!</v>
      </c>
      <c r="AK7" s="198" t="e">
        <f>IF(AND('Mapa final'!#REF!="Muy Alta",'Mapa final'!#REF!="Catastrófico"),CONCATENATE("R2C",'Mapa final'!#REF!),"")</f>
        <v>#REF!</v>
      </c>
      <c r="AL7" s="198" t="e">
        <f>IF(AND('Mapa final'!#REF!="Muy Alta",'Mapa final'!#REF!="Catastrófico"),CONCATENATE("R2C",'Mapa final'!#REF!),"")</f>
        <v>#REF!</v>
      </c>
      <c r="AM7" s="199" t="e">
        <f>IF(AND('Mapa final'!#REF!="Muy Alta",'Mapa final'!#REF!="Catastrófico"),CONCATENATE("R2C",'Mapa final'!#REF!),"")</f>
        <v>#REF!</v>
      </c>
      <c r="AN7" s="1"/>
      <c r="AO7" s="425"/>
      <c r="AP7" s="284"/>
      <c r="AQ7" s="284"/>
      <c r="AR7" s="284"/>
      <c r="AS7" s="284"/>
      <c r="AT7" s="426"/>
      <c r="AU7" s="1"/>
      <c r="AV7" s="1"/>
      <c r="AW7" s="1"/>
      <c r="AX7" s="1"/>
      <c r="AY7" s="1"/>
      <c r="AZ7" s="1"/>
      <c r="BA7" s="1"/>
      <c r="BB7" s="1"/>
      <c r="BC7" s="1"/>
      <c r="BD7" s="1"/>
      <c r="BE7" s="1"/>
      <c r="BF7" s="1"/>
      <c r="BG7" s="1"/>
      <c r="BH7" s="1"/>
      <c r="BI7" s="1"/>
    </row>
    <row r="8" spans="1:61" ht="15" customHeight="1" x14ac:dyDescent="0.25">
      <c r="A8" s="1"/>
      <c r="B8" s="386"/>
      <c r="C8" s="284"/>
      <c r="D8" s="285"/>
      <c r="E8" s="296"/>
      <c r="F8" s="284"/>
      <c r="G8" s="284"/>
      <c r="H8" s="284"/>
      <c r="I8" s="284"/>
      <c r="J8" s="194" t="e">
        <f>IF(AND('Mapa final'!#REF!="Muy Alta",'Mapa final'!#REF!="Leve"),CONCATENATE("R1C",'Mapa final'!#REF!),"")</f>
        <v>#REF!</v>
      </c>
      <c r="K8" s="195" t="e">
        <f>IF(AND('Mapa final'!#REF!="Muy Alta",'Mapa final'!#REF!="Leve"),CONCATENATE("R1C",'Mapa final'!#REF!),"")</f>
        <v>#REF!</v>
      </c>
      <c r="L8" s="195" t="e">
        <f>IF(AND('Mapa final'!#REF!="Muy Alta",'Mapa final'!#REF!="Leve"),CONCATENATE("R1C",'Mapa final'!#REF!),"")</f>
        <v>#REF!</v>
      </c>
      <c r="M8" s="195" t="e">
        <f>IF(AND('Mapa final'!#REF!="Muy Alta",'Mapa final'!#REF!="Leve"),CONCATENATE("R1C",'Mapa final'!#REF!),"")</f>
        <v>#REF!</v>
      </c>
      <c r="N8" s="195" t="e">
        <f>IF(AND('Mapa final'!#REF!="Muy Alta",'Mapa final'!#REF!="Leve"),CONCATENATE("R1C",'Mapa final'!#REF!),"")</f>
        <v>#REF!</v>
      </c>
      <c r="O8" s="196" t="e">
        <f>IF(AND('Mapa final'!#REF!="Muy Alta",'Mapa final'!#REF!="Leve"),CONCATENATE("R1C",'Mapa final'!#REF!),"")</f>
        <v>#REF!</v>
      </c>
      <c r="P8" s="195" t="e">
        <f>IF(AND('Mapa final'!#REF!="Muy Alta",'Mapa final'!#REF!="Menor"),CONCATENATE("R3C",'Mapa final'!#REF!),"")</f>
        <v>#REF!</v>
      </c>
      <c r="Q8" s="195" t="e">
        <f>IF(AND('Mapa final'!#REF!="Muy Alta",'Mapa final'!#REF!="Menor"),CONCATENATE("R3C",'Mapa final'!#REF!),"")</f>
        <v>#REF!</v>
      </c>
      <c r="R8" s="195" t="e">
        <f>IF(AND('Mapa final'!#REF!="Muy Alta",'Mapa final'!#REF!="Menor"),CONCATENATE("R3C",'Mapa final'!#REF!),"")</f>
        <v>#REF!</v>
      </c>
      <c r="S8" s="195" t="e">
        <f>IF(AND('Mapa final'!#REF!="Muy Alta",'Mapa final'!#REF!="Menor"),CONCATENATE("R3C",'Mapa final'!#REF!),"")</f>
        <v>#REF!</v>
      </c>
      <c r="T8" s="195" t="e">
        <f>IF(AND('Mapa final'!#REF!="Muy Alta",'Mapa final'!#REF!="Menor"),CONCATENATE("R3C",'Mapa final'!#REF!),"")</f>
        <v>#REF!</v>
      </c>
      <c r="U8" s="196" t="e">
        <f>IF(AND('Mapa final'!#REF!="Muy Alta",'Mapa final'!#REF!="Menor"),CONCATENATE("R3C",'Mapa final'!#REF!),"")</f>
        <v>#REF!</v>
      </c>
      <c r="V8" s="194" t="e">
        <f>IF(AND('Mapa final'!#REF!="Muy Alta",'Mapa final'!#REF!="Moderado"),CONCATENATE("R3C",'Mapa final'!#REF!),"")</f>
        <v>#REF!</v>
      </c>
      <c r="W8" s="195" t="e">
        <f>IF(AND('Mapa final'!#REF!="Muy Alta",'Mapa final'!#REF!="Moderado"),CONCATENATE("R3C",'Mapa final'!#REF!),"")</f>
        <v>#REF!</v>
      </c>
      <c r="X8" s="195" t="e">
        <f>IF(AND('Mapa final'!#REF!="Muy Alta",'Mapa final'!#REF!="Moderado"),CONCATENATE("R3C",'Mapa final'!#REF!),"")</f>
        <v>#REF!</v>
      </c>
      <c r="Y8" s="195" t="e">
        <f>IF(AND('Mapa final'!#REF!="Muy Alta",'Mapa final'!#REF!="Moderado"),CONCATENATE("R3C",'Mapa final'!#REF!),"")</f>
        <v>#REF!</v>
      </c>
      <c r="Z8" s="195" t="e">
        <f>IF(AND('Mapa final'!#REF!="Muy Alta",'Mapa final'!#REF!="Moderado"),CONCATENATE("R3C",'Mapa final'!#REF!),"")</f>
        <v>#REF!</v>
      </c>
      <c r="AA8" s="196" t="e">
        <f>IF(AND('Mapa final'!#REF!="Muy Alta",'Mapa final'!#REF!="Moderado"),CONCATENATE("R3C",'Mapa final'!#REF!),"")</f>
        <v>#REF!</v>
      </c>
      <c r="AB8" s="194" t="e">
        <f>IF(AND('Mapa final'!#REF!="Muy Alta",'Mapa final'!#REF!="Mayor"),CONCATENATE("R3C",'Mapa final'!#REF!),"")</f>
        <v>#REF!</v>
      </c>
      <c r="AC8" s="195" t="e">
        <f>IF(AND('Mapa final'!#REF!="Muy Alta",'Mapa final'!#REF!="Mayor"),CONCATENATE("R3C",'Mapa final'!#REF!),"")</f>
        <v>#REF!</v>
      </c>
      <c r="AD8" s="195" t="e">
        <f>IF(AND('Mapa final'!#REF!="Muy Alta",'Mapa final'!#REF!="Mayor"),CONCATENATE("R3C",'Mapa final'!#REF!),"")</f>
        <v>#REF!</v>
      </c>
      <c r="AE8" s="195" t="e">
        <f>IF(AND('Mapa final'!#REF!="Muy Alta",'Mapa final'!#REF!="Mayor"),CONCATENATE("R3C",'Mapa final'!#REF!),"")</f>
        <v>#REF!</v>
      </c>
      <c r="AF8" s="195" t="e">
        <f>IF(AND('Mapa final'!#REF!="Muy Alta",'Mapa final'!#REF!="Mayor"),CONCATENATE("R3C",'Mapa final'!#REF!),"")</f>
        <v>#REF!</v>
      </c>
      <c r="AG8" s="196" t="e">
        <f>IF(AND('Mapa final'!#REF!="Muy Alta",'Mapa final'!#REF!="Mayor"),CONCATENATE("R3C",'Mapa final'!#REF!),"")</f>
        <v>#REF!</v>
      </c>
      <c r="AH8" s="197" t="e">
        <f>IF(AND('Mapa final'!#REF!="Muy Alta",'Mapa final'!#REF!="Catastrófico"),CONCATENATE("R3C",'Mapa final'!#REF!),"")</f>
        <v>#REF!</v>
      </c>
      <c r="AI8" s="198" t="e">
        <f>IF(AND('Mapa final'!#REF!="Muy Alta",'Mapa final'!#REF!="Catastrófico"),CONCATENATE("R3C",'Mapa final'!#REF!),"")</f>
        <v>#REF!</v>
      </c>
      <c r="AJ8" s="198" t="e">
        <f>IF(AND('Mapa final'!#REF!="Muy Alta",'Mapa final'!#REF!="Catastrófico"),CONCATENATE("R3C",'Mapa final'!#REF!),"")</f>
        <v>#REF!</v>
      </c>
      <c r="AK8" s="198" t="e">
        <f>IF(AND('Mapa final'!#REF!="Muy Alta",'Mapa final'!#REF!="Catastrófico"),CONCATENATE("R3C",'Mapa final'!#REF!),"")</f>
        <v>#REF!</v>
      </c>
      <c r="AL8" s="198" t="e">
        <f>IF(AND('Mapa final'!#REF!="Muy Alta",'Mapa final'!#REF!="Catastrófico"),CONCATENATE("R3C",'Mapa final'!#REF!),"")</f>
        <v>#REF!</v>
      </c>
      <c r="AM8" s="199" t="e">
        <f>IF(AND('Mapa final'!#REF!="Muy Alta",'Mapa final'!#REF!="Catastrófico"),CONCATENATE("R3C",'Mapa final'!#REF!),"")</f>
        <v>#REF!</v>
      </c>
      <c r="AN8" s="1"/>
      <c r="AO8" s="425"/>
      <c r="AP8" s="284"/>
      <c r="AQ8" s="284"/>
      <c r="AR8" s="284"/>
      <c r="AS8" s="284"/>
      <c r="AT8" s="426"/>
      <c r="AU8" s="1"/>
      <c r="AV8" s="1"/>
      <c r="AW8" s="1"/>
      <c r="AX8" s="1"/>
      <c r="AY8" s="1"/>
      <c r="AZ8" s="1"/>
      <c r="BA8" s="1"/>
      <c r="BB8" s="1"/>
      <c r="BC8" s="1"/>
      <c r="BD8" s="1"/>
      <c r="BE8" s="1"/>
      <c r="BF8" s="1"/>
      <c r="BG8" s="1"/>
      <c r="BH8" s="1"/>
      <c r="BI8" s="1"/>
    </row>
    <row r="9" spans="1:61" ht="15" customHeight="1" x14ac:dyDescent="0.25">
      <c r="A9" s="1"/>
      <c r="B9" s="386"/>
      <c r="C9" s="284"/>
      <c r="D9" s="285"/>
      <c r="E9" s="296"/>
      <c r="F9" s="284"/>
      <c r="G9" s="284"/>
      <c r="H9" s="284"/>
      <c r="I9" s="284"/>
      <c r="J9" s="194" t="e">
        <f>IF(AND('Mapa final'!#REF!="Muy Alta",'Mapa final'!#REF!="Leve"),CONCATENATE("R1C",'Mapa final'!#REF!),"")</f>
        <v>#REF!</v>
      </c>
      <c r="K9" s="195" t="e">
        <f>IF(AND('Mapa final'!#REF!="Muy Alta",'Mapa final'!#REF!="Leve"),CONCATENATE("R1C",'Mapa final'!#REF!),"")</f>
        <v>#REF!</v>
      </c>
      <c r="L9" s="195" t="e">
        <f>IF(AND('Mapa final'!#REF!="Muy Alta",'Mapa final'!#REF!="Leve"),CONCATENATE("R1C",'Mapa final'!#REF!),"")</f>
        <v>#REF!</v>
      </c>
      <c r="M9" s="195" t="e">
        <f>IF(AND('Mapa final'!#REF!="Muy Alta",'Mapa final'!#REF!="Leve"),CONCATENATE("R1C",'Mapa final'!#REF!),"")</f>
        <v>#REF!</v>
      </c>
      <c r="N9" s="195" t="e">
        <f>IF(AND('Mapa final'!#REF!="Muy Alta",'Mapa final'!#REF!="Leve"),CONCATENATE("R1C",'Mapa final'!#REF!),"")</f>
        <v>#REF!</v>
      </c>
      <c r="O9" s="196" t="e">
        <f>IF(AND('Mapa final'!#REF!="Muy Alta",'Mapa final'!#REF!="Leve"),CONCATENATE("R1C",'Mapa final'!#REF!),"")</f>
        <v>#REF!</v>
      </c>
      <c r="P9" s="195" t="e">
        <f>IF(AND('Mapa final'!#REF!="Muy Alta",'Mapa final'!#REF!="Menor"),CONCATENATE("R4C",'Mapa final'!#REF!),"")</f>
        <v>#REF!</v>
      </c>
      <c r="Q9" s="195" t="e">
        <f>IF(AND('Mapa final'!#REF!="Muy Alta",'Mapa final'!#REF!="Menor"),CONCATENATE("R4C",'Mapa final'!#REF!),"")</f>
        <v>#REF!</v>
      </c>
      <c r="R9" s="195" t="e">
        <f>IF(AND('Mapa final'!#REF!="Muy Alta",'Mapa final'!#REF!="Menor"),CONCATENATE("R4C",'Mapa final'!#REF!),"")</f>
        <v>#REF!</v>
      </c>
      <c r="S9" s="195" t="e">
        <f>IF(AND('Mapa final'!#REF!="Muy Alta",'Mapa final'!#REF!="Menor"),CONCATENATE("R4C",'Mapa final'!#REF!),"")</f>
        <v>#REF!</v>
      </c>
      <c r="T9" s="195" t="e">
        <f>IF(AND('Mapa final'!#REF!="Muy Alta",'Mapa final'!#REF!="Menor"),CONCATENATE("R4C",'Mapa final'!#REF!),"")</f>
        <v>#REF!</v>
      </c>
      <c r="U9" s="196" t="e">
        <f>IF(AND('Mapa final'!#REF!="Muy Alta",'Mapa final'!#REF!="Menor"),CONCATENATE("R4C",'Mapa final'!#REF!),"")</f>
        <v>#REF!</v>
      </c>
      <c r="V9" s="194" t="e">
        <f>IF(AND('Mapa final'!#REF!="Muy Alta",'Mapa final'!#REF!="Moderado"),CONCATENATE("R4C",'Mapa final'!#REF!),"")</f>
        <v>#REF!</v>
      </c>
      <c r="W9" s="195" t="e">
        <f>IF(AND('Mapa final'!#REF!="Muy Alta",'Mapa final'!#REF!="Moderado"),CONCATENATE("R4C",'Mapa final'!#REF!),"")</f>
        <v>#REF!</v>
      </c>
      <c r="X9" s="195" t="e">
        <f>IF(AND('Mapa final'!#REF!="Muy Alta",'Mapa final'!#REF!="Moderado"),CONCATENATE("R4C",'Mapa final'!#REF!),"")</f>
        <v>#REF!</v>
      </c>
      <c r="Y9" s="195" t="e">
        <f>IF(AND('Mapa final'!#REF!="Muy Alta",'Mapa final'!#REF!="Moderado"),CONCATENATE("R4C",'Mapa final'!#REF!),"")</f>
        <v>#REF!</v>
      </c>
      <c r="Z9" s="195" t="e">
        <f>IF(AND('Mapa final'!#REF!="Muy Alta",'Mapa final'!#REF!="Moderado"),CONCATENATE("R4C",'Mapa final'!#REF!),"")</f>
        <v>#REF!</v>
      </c>
      <c r="AA9" s="196" t="e">
        <f>IF(AND('Mapa final'!#REF!="Muy Alta",'Mapa final'!#REF!="Moderado"),CONCATENATE("R4C",'Mapa final'!#REF!),"")</f>
        <v>#REF!</v>
      </c>
      <c r="AB9" s="194" t="e">
        <f>IF(AND('Mapa final'!#REF!="Muy Alta",'Mapa final'!#REF!="Mayor"),CONCATENATE("R4C",'Mapa final'!#REF!),"")</f>
        <v>#REF!</v>
      </c>
      <c r="AC9" s="195" t="e">
        <f>IF(AND('Mapa final'!#REF!="Muy Alta",'Mapa final'!#REF!="Mayor"),CONCATENATE("R4C",'Mapa final'!#REF!),"")</f>
        <v>#REF!</v>
      </c>
      <c r="AD9" s="195" t="e">
        <f>IF(AND('Mapa final'!#REF!="Muy Alta",'Mapa final'!#REF!="Mayor"),CONCATENATE("R4C",'Mapa final'!#REF!),"")</f>
        <v>#REF!</v>
      </c>
      <c r="AE9" s="195" t="e">
        <f>IF(AND('Mapa final'!#REF!="Muy Alta",'Mapa final'!#REF!="Mayor"),CONCATENATE("R4C",'Mapa final'!#REF!),"")</f>
        <v>#REF!</v>
      </c>
      <c r="AF9" s="195" t="e">
        <f>IF(AND('Mapa final'!#REF!="Muy Alta",'Mapa final'!#REF!="Mayor"),CONCATENATE("R4C",'Mapa final'!#REF!),"")</f>
        <v>#REF!</v>
      </c>
      <c r="AG9" s="196" t="e">
        <f>IF(AND('Mapa final'!#REF!="Muy Alta",'Mapa final'!#REF!="Mayor"),CONCATENATE("R4C",'Mapa final'!#REF!),"")</f>
        <v>#REF!</v>
      </c>
      <c r="AH9" s="197" t="e">
        <f>IF(AND('Mapa final'!#REF!="Muy Alta",'Mapa final'!#REF!="Catastrófico"),CONCATENATE("R4C",'Mapa final'!#REF!),"")</f>
        <v>#REF!</v>
      </c>
      <c r="AI9" s="198" t="e">
        <f>IF(AND('Mapa final'!#REF!="Muy Alta",'Mapa final'!#REF!="Catastrófico"),CONCATENATE("R4C",'Mapa final'!#REF!),"")</f>
        <v>#REF!</v>
      </c>
      <c r="AJ9" s="198" t="e">
        <f>IF(AND('Mapa final'!#REF!="Muy Alta",'Mapa final'!#REF!="Catastrófico"),CONCATENATE("R4C",'Mapa final'!#REF!),"")</f>
        <v>#REF!</v>
      </c>
      <c r="AK9" s="198" t="e">
        <f>IF(AND('Mapa final'!#REF!="Muy Alta",'Mapa final'!#REF!="Catastrófico"),CONCATENATE("R4C",'Mapa final'!#REF!),"")</f>
        <v>#REF!</v>
      </c>
      <c r="AL9" s="198" t="e">
        <f>IF(AND('Mapa final'!#REF!="Muy Alta",'Mapa final'!#REF!="Catastrófico"),CONCATENATE("R4C",'Mapa final'!#REF!),"")</f>
        <v>#REF!</v>
      </c>
      <c r="AM9" s="199" t="e">
        <f>IF(AND('Mapa final'!#REF!="Muy Alta",'Mapa final'!#REF!="Catastrófico"),CONCATENATE("R4C",'Mapa final'!#REF!),"")</f>
        <v>#REF!</v>
      </c>
      <c r="AN9" s="1"/>
      <c r="AO9" s="425"/>
      <c r="AP9" s="284"/>
      <c r="AQ9" s="284"/>
      <c r="AR9" s="284"/>
      <c r="AS9" s="284"/>
      <c r="AT9" s="426"/>
      <c r="AU9" s="1"/>
      <c r="AV9" s="1"/>
      <c r="AW9" s="1"/>
      <c r="AX9" s="1"/>
      <c r="AY9" s="1"/>
      <c r="AZ9" s="1"/>
      <c r="BA9" s="1"/>
      <c r="BB9" s="1"/>
      <c r="BC9" s="1"/>
      <c r="BD9" s="1"/>
      <c r="BE9" s="1"/>
      <c r="BF9" s="1"/>
      <c r="BG9" s="1"/>
      <c r="BH9" s="1"/>
      <c r="BI9" s="1"/>
    </row>
    <row r="10" spans="1:61" ht="15" customHeight="1" x14ac:dyDescent="0.25">
      <c r="A10" s="1"/>
      <c r="B10" s="386"/>
      <c r="C10" s="284"/>
      <c r="D10" s="285"/>
      <c r="E10" s="296"/>
      <c r="F10" s="284"/>
      <c r="G10" s="284"/>
      <c r="H10" s="284"/>
      <c r="I10" s="284"/>
      <c r="J10" s="194" t="e">
        <f>IF(AND('Mapa final'!#REF!="Muy Alta",'Mapa final'!#REF!="Leve"),CONCATENATE("R1C",'Mapa final'!#REF!),"")</f>
        <v>#REF!</v>
      </c>
      <c r="K10" s="195" t="e">
        <f>IF(AND('Mapa final'!#REF!="Muy Alta",'Mapa final'!#REF!="Leve"),CONCATENATE("R1C",'Mapa final'!#REF!),"")</f>
        <v>#REF!</v>
      </c>
      <c r="L10" s="195" t="e">
        <f>IF(AND('Mapa final'!#REF!="Muy Alta",'Mapa final'!#REF!="Leve"),CONCATENATE("R1C",'Mapa final'!#REF!),"")</f>
        <v>#REF!</v>
      </c>
      <c r="M10" s="195" t="e">
        <f>IF(AND('Mapa final'!#REF!="Muy Alta",'Mapa final'!#REF!="Leve"),CONCATENATE("R1C",'Mapa final'!#REF!),"")</f>
        <v>#REF!</v>
      </c>
      <c r="N10" s="195" t="e">
        <f>IF(AND('Mapa final'!#REF!="Muy Alta",'Mapa final'!#REF!="Leve"),CONCATENATE("R1C",'Mapa final'!#REF!),"")</f>
        <v>#REF!</v>
      </c>
      <c r="O10" s="196" t="e">
        <f>IF(AND('Mapa final'!#REF!="Muy Alta",'Mapa final'!#REF!="Leve"),CONCATENATE("R1C",'Mapa final'!#REF!),"")</f>
        <v>#REF!</v>
      </c>
      <c r="P10" s="195" t="e">
        <f>IF(AND('Mapa final'!#REF!="Muy Alta",'Mapa final'!#REF!="Menor"),CONCATENATE("R5C",'Mapa final'!#REF!),"")</f>
        <v>#REF!</v>
      </c>
      <c r="Q10" s="195" t="e">
        <f>IF(AND('Mapa final'!#REF!="Muy Alta",'Mapa final'!#REF!="Menor"),CONCATENATE("R5C",'Mapa final'!#REF!),"")</f>
        <v>#REF!</v>
      </c>
      <c r="R10" s="195" t="e">
        <f>IF(AND('Mapa final'!#REF!="Muy Alta",'Mapa final'!#REF!="Menor"),CONCATENATE("R5C",'Mapa final'!#REF!),"")</f>
        <v>#REF!</v>
      </c>
      <c r="S10" s="195" t="e">
        <f>IF(AND('Mapa final'!#REF!="Muy Alta",'Mapa final'!#REF!="Menor"),CONCATENATE("R5C",'Mapa final'!#REF!),"")</f>
        <v>#REF!</v>
      </c>
      <c r="T10" s="195" t="e">
        <f>IF(AND('Mapa final'!#REF!="Muy Alta",'Mapa final'!#REF!="Menor"),CONCATENATE("R5C",'Mapa final'!#REF!),"")</f>
        <v>#REF!</v>
      </c>
      <c r="U10" s="196" t="e">
        <f>IF(AND('Mapa final'!#REF!="Muy Alta",'Mapa final'!#REF!="Menor"),CONCATENATE("R5C",'Mapa final'!#REF!),"")</f>
        <v>#REF!</v>
      </c>
      <c r="V10" s="194" t="e">
        <f>IF(AND('Mapa final'!#REF!="Muy Alta",'Mapa final'!#REF!="Moderado"),CONCATENATE("R5C",'Mapa final'!#REF!),"")</f>
        <v>#REF!</v>
      </c>
      <c r="W10" s="195" t="e">
        <f>IF(AND('Mapa final'!#REF!="Muy Alta",'Mapa final'!#REF!="Moderado"),CONCATENATE("R5C",'Mapa final'!#REF!),"")</f>
        <v>#REF!</v>
      </c>
      <c r="X10" s="195" t="e">
        <f>IF(AND('Mapa final'!#REF!="Muy Alta",'Mapa final'!#REF!="Moderado"),CONCATENATE("R5C",'Mapa final'!#REF!),"")</f>
        <v>#REF!</v>
      </c>
      <c r="Y10" s="195" t="e">
        <f>IF(AND('Mapa final'!#REF!="Muy Alta",'Mapa final'!#REF!="Moderado"),CONCATENATE("R5C",'Mapa final'!#REF!),"")</f>
        <v>#REF!</v>
      </c>
      <c r="Z10" s="195" t="e">
        <f>IF(AND('Mapa final'!#REF!="Muy Alta",'Mapa final'!#REF!="Moderado"),CONCATENATE("R5C",'Mapa final'!#REF!),"")</f>
        <v>#REF!</v>
      </c>
      <c r="AA10" s="196" t="e">
        <f>IF(AND('Mapa final'!#REF!="Muy Alta",'Mapa final'!#REF!="Moderado"),CONCATENATE("R5C",'Mapa final'!#REF!),"")</f>
        <v>#REF!</v>
      </c>
      <c r="AB10" s="194" t="e">
        <f>IF(AND('Mapa final'!#REF!="Muy Alta",'Mapa final'!#REF!="Mayor"),CONCATENATE("R5C",'Mapa final'!#REF!),"")</f>
        <v>#REF!</v>
      </c>
      <c r="AC10" s="195" t="e">
        <f>IF(AND('Mapa final'!#REF!="Muy Alta",'Mapa final'!#REF!="Mayor"),CONCATENATE("R5C",'Mapa final'!#REF!),"")</f>
        <v>#REF!</v>
      </c>
      <c r="AD10" s="195" t="e">
        <f>IF(AND('Mapa final'!#REF!="Muy Alta",'Mapa final'!#REF!="Mayor"),CONCATENATE("R5C",'Mapa final'!#REF!),"")</f>
        <v>#REF!</v>
      </c>
      <c r="AE10" s="195" t="e">
        <f>IF(AND('Mapa final'!#REF!="Muy Alta",'Mapa final'!#REF!="Mayor"),CONCATENATE("R5C",'Mapa final'!#REF!),"")</f>
        <v>#REF!</v>
      </c>
      <c r="AF10" s="195" t="e">
        <f>IF(AND('Mapa final'!#REF!="Muy Alta",'Mapa final'!#REF!="Mayor"),CONCATENATE("R5C",'Mapa final'!#REF!),"")</f>
        <v>#REF!</v>
      </c>
      <c r="AG10" s="196" t="e">
        <f>IF(AND('Mapa final'!#REF!="Muy Alta",'Mapa final'!#REF!="Mayor"),CONCATENATE("R5C",'Mapa final'!#REF!),"")</f>
        <v>#REF!</v>
      </c>
      <c r="AH10" s="197" t="e">
        <f>IF(AND('Mapa final'!#REF!="Muy Alta",'Mapa final'!#REF!="Catastrófico"),CONCATENATE("R5C",'Mapa final'!#REF!),"")</f>
        <v>#REF!</v>
      </c>
      <c r="AI10" s="198" t="e">
        <f>IF(AND('Mapa final'!#REF!="Muy Alta",'Mapa final'!#REF!="Catastrófico"),CONCATENATE("R5C",'Mapa final'!#REF!),"")</f>
        <v>#REF!</v>
      </c>
      <c r="AJ10" s="198" t="e">
        <f>IF(AND('Mapa final'!#REF!="Muy Alta",'Mapa final'!#REF!="Catastrófico"),CONCATENATE("R5C",'Mapa final'!#REF!),"")</f>
        <v>#REF!</v>
      </c>
      <c r="AK10" s="198" t="e">
        <f>IF(AND('Mapa final'!#REF!="Muy Alta",'Mapa final'!#REF!="Catastrófico"),CONCATENATE("R5C",'Mapa final'!#REF!),"")</f>
        <v>#REF!</v>
      </c>
      <c r="AL10" s="198" t="e">
        <f>IF(AND('Mapa final'!#REF!="Muy Alta",'Mapa final'!#REF!="Catastrófico"),CONCATENATE("R5C",'Mapa final'!#REF!),"")</f>
        <v>#REF!</v>
      </c>
      <c r="AM10" s="199" t="e">
        <f>IF(AND('Mapa final'!#REF!="Muy Alta",'Mapa final'!#REF!="Catastrófico"),CONCATENATE("R5C",'Mapa final'!#REF!),"")</f>
        <v>#REF!</v>
      </c>
      <c r="AN10" s="1"/>
      <c r="AO10" s="425"/>
      <c r="AP10" s="284"/>
      <c r="AQ10" s="284"/>
      <c r="AR10" s="284"/>
      <c r="AS10" s="284"/>
      <c r="AT10" s="426"/>
      <c r="AU10" s="1"/>
      <c r="AV10" s="1"/>
      <c r="AW10" s="1"/>
      <c r="AX10" s="1"/>
      <c r="AY10" s="1"/>
      <c r="AZ10" s="1"/>
      <c r="BA10" s="1"/>
      <c r="BB10" s="1"/>
      <c r="BC10" s="1"/>
      <c r="BD10" s="1"/>
      <c r="BE10" s="1"/>
      <c r="BF10" s="1"/>
      <c r="BG10" s="1"/>
      <c r="BH10" s="1"/>
      <c r="BI10" s="1"/>
    </row>
    <row r="11" spans="1:61" ht="15" customHeight="1" x14ac:dyDescent="0.25">
      <c r="A11" s="1"/>
      <c r="B11" s="386"/>
      <c r="C11" s="284"/>
      <c r="D11" s="285"/>
      <c r="E11" s="296"/>
      <c r="F11" s="284"/>
      <c r="G11" s="284"/>
      <c r="H11" s="284"/>
      <c r="I11" s="284"/>
      <c r="J11" s="194" t="e">
        <f>IF(AND('Mapa final'!#REF!="Muy Alta",'Mapa final'!#REF!="Leve"),CONCATENATE("R1C",'Mapa final'!#REF!),"")</f>
        <v>#REF!</v>
      </c>
      <c r="K11" s="195" t="e">
        <f>IF(AND('Mapa final'!#REF!="Muy Alta",'Mapa final'!#REF!="Leve"),CONCATENATE("R1C",'Mapa final'!#REF!),"")</f>
        <v>#REF!</v>
      </c>
      <c r="L11" s="195" t="e">
        <f>IF(AND('Mapa final'!#REF!="Muy Alta",'Mapa final'!#REF!="Leve"),CONCATENATE("R1C",'Mapa final'!#REF!),"")</f>
        <v>#REF!</v>
      </c>
      <c r="M11" s="195" t="e">
        <f>IF(AND('Mapa final'!#REF!="Muy Alta",'Mapa final'!#REF!="Leve"),CONCATENATE("R1C",'Mapa final'!#REF!),"")</f>
        <v>#REF!</v>
      </c>
      <c r="N11" s="195" t="e">
        <f>IF(AND('Mapa final'!#REF!="Muy Alta",'Mapa final'!#REF!="Leve"),CONCATENATE("R1C",'Mapa final'!#REF!),"")</f>
        <v>#REF!</v>
      </c>
      <c r="O11" s="196" t="e">
        <f>IF(AND('Mapa final'!#REF!="Muy Alta",'Mapa final'!#REF!="Leve"),CONCATENATE("R1C",'Mapa final'!#REF!),"")</f>
        <v>#REF!</v>
      </c>
      <c r="P11" s="195" t="e">
        <f>IF(AND('Mapa final'!#REF!="Muy Alta",'Mapa final'!#REF!="Menor"),CONCATENATE("R6C",'Mapa final'!#REF!),"")</f>
        <v>#REF!</v>
      </c>
      <c r="Q11" s="195" t="e">
        <f>IF(AND('Mapa final'!#REF!="Muy Alta",'Mapa final'!#REF!="Menor"),CONCATENATE("R6C",'Mapa final'!#REF!),"")</f>
        <v>#REF!</v>
      </c>
      <c r="R11" s="195" t="e">
        <f>IF(AND('Mapa final'!#REF!="Muy Alta",'Mapa final'!#REF!="Menor"),CONCATENATE("R6C",'Mapa final'!#REF!),"")</f>
        <v>#REF!</v>
      </c>
      <c r="S11" s="195" t="e">
        <f>IF(AND('Mapa final'!#REF!="Muy Alta",'Mapa final'!#REF!="Menor"),CONCATENATE("R6C",'Mapa final'!#REF!),"")</f>
        <v>#REF!</v>
      </c>
      <c r="T11" s="195" t="e">
        <f>IF(AND('Mapa final'!#REF!="Muy Alta",'Mapa final'!#REF!="Menor"),CONCATENATE("R6C",'Mapa final'!#REF!),"")</f>
        <v>#REF!</v>
      </c>
      <c r="U11" s="196" t="e">
        <f>IF(AND('Mapa final'!#REF!="Muy Alta",'Mapa final'!#REF!="Menor"),CONCATENATE("R6C",'Mapa final'!#REF!),"")</f>
        <v>#REF!</v>
      </c>
      <c r="V11" s="194" t="e">
        <f>IF(AND('Mapa final'!#REF!="Muy Alta",'Mapa final'!#REF!="Moderado"),CONCATENATE("R6C",'Mapa final'!#REF!),"")</f>
        <v>#REF!</v>
      </c>
      <c r="W11" s="195" t="e">
        <f>IF(AND('Mapa final'!#REF!="Muy Alta",'Mapa final'!#REF!="Moderado"),CONCATENATE("R6C",'Mapa final'!#REF!),"")</f>
        <v>#REF!</v>
      </c>
      <c r="X11" s="195" t="e">
        <f>IF(AND('Mapa final'!#REF!="Muy Alta",'Mapa final'!#REF!="Moderado"),CONCATENATE("R6C",'Mapa final'!#REF!),"")</f>
        <v>#REF!</v>
      </c>
      <c r="Y11" s="195" t="e">
        <f>IF(AND('Mapa final'!#REF!="Muy Alta",'Mapa final'!#REF!="Moderado"),CONCATENATE("R6C",'Mapa final'!#REF!),"")</f>
        <v>#REF!</v>
      </c>
      <c r="Z11" s="195" t="e">
        <f>IF(AND('Mapa final'!#REF!="Muy Alta",'Mapa final'!#REF!="Moderado"),CONCATENATE("R6C",'Mapa final'!#REF!),"")</f>
        <v>#REF!</v>
      </c>
      <c r="AA11" s="196" t="e">
        <f>IF(AND('Mapa final'!#REF!="Muy Alta",'Mapa final'!#REF!="Moderado"),CONCATENATE("R6C",'Mapa final'!#REF!),"")</f>
        <v>#REF!</v>
      </c>
      <c r="AB11" s="194" t="e">
        <f>IF(AND('Mapa final'!#REF!="Muy Alta",'Mapa final'!#REF!="Mayor"),CONCATENATE("R6C",'Mapa final'!#REF!),"")</f>
        <v>#REF!</v>
      </c>
      <c r="AC11" s="195" t="e">
        <f>IF(AND('Mapa final'!#REF!="Muy Alta",'Mapa final'!#REF!="Mayor"),CONCATENATE("R6C",'Mapa final'!#REF!),"")</f>
        <v>#REF!</v>
      </c>
      <c r="AD11" s="195" t="e">
        <f>IF(AND('Mapa final'!#REF!="Muy Alta",'Mapa final'!#REF!="Mayor"),CONCATENATE("R6C",'Mapa final'!#REF!),"")</f>
        <v>#REF!</v>
      </c>
      <c r="AE11" s="195" t="e">
        <f>IF(AND('Mapa final'!#REF!="Muy Alta",'Mapa final'!#REF!="Mayor"),CONCATENATE("R6C",'Mapa final'!#REF!),"")</f>
        <v>#REF!</v>
      </c>
      <c r="AF11" s="195" t="e">
        <f>IF(AND('Mapa final'!#REF!="Muy Alta",'Mapa final'!#REF!="Mayor"),CONCATENATE("R6C",'Mapa final'!#REF!),"")</f>
        <v>#REF!</v>
      </c>
      <c r="AG11" s="196" t="e">
        <f>IF(AND('Mapa final'!#REF!="Muy Alta",'Mapa final'!#REF!="Mayor"),CONCATENATE("R6C",'Mapa final'!#REF!),"")</f>
        <v>#REF!</v>
      </c>
      <c r="AH11" s="197" t="e">
        <f>IF(AND('Mapa final'!#REF!="Muy Alta",'Mapa final'!#REF!="Catastrófico"),CONCATENATE("R6C",'Mapa final'!#REF!),"")</f>
        <v>#REF!</v>
      </c>
      <c r="AI11" s="198" t="e">
        <f>IF(AND('Mapa final'!#REF!="Muy Alta",'Mapa final'!#REF!="Catastrófico"),CONCATENATE("R6C",'Mapa final'!#REF!),"")</f>
        <v>#REF!</v>
      </c>
      <c r="AJ11" s="198" t="e">
        <f>IF(AND('Mapa final'!#REF!="Muy Alta",'Mapa final'!#REF!="Catastrófico"),CONCATENATE("R6C",'Mapa final'!#REF!),"")</f>
        <v>#REF!</v>
      </c>
      <c r="AK11" s="198" t="e">
        <f>IF(AND('Mapa final'!#REF!="Muy Alta",'Mapa final'!#REF!="Catastrófico"),CONCATENATE("R6C",'Mapa final'!#REF!),"")</f>
        <v>#REF!</v>
      </c>
      <c r="AL11" s="198" t="e">
        <f>IF(AND('Mapa final'!#REF!="Muy Alta",'Mapa final'!#REF!="Catastrófico"),CONCATENATE("R6C",'Mapa final'!#REF!),"")</f>
        <v>#REF!</v>
      </c>
      <c r="AM11" s="199" t="e">
        <f>IF(AND('Mapa final'!#REF!="Muy Alta",'Mapa final'!#REF!="Catastrófico"),CONCATENATE("R6C",'Mapa final'!#REF!),"")</f>
        <v>#REF!</v>
      </c>
      <c r="AN11" s="1"/>
      <c r="AO11" s="425"/>
      <c r="AP11" s="284"/>
      <c r="AQ11" s="284"/>
      <c r="AR11" s="284"/>
      <c r="AS11" s="284"/>
      <c r="AT11" s="426"/>
      <c r="AU11" s="1"/>
      <c r="AV11" s="1"/>
      <c r="AW11" s="1"/>
      <c r="AX11" s="1"/>
      <c r="AY11" s="1"/>
      <c r="AZ11" s="1"/>
      <c r="BA11" s="1"/>
      <c r="BB11" s="1"/>
      <c r="BC11" s="1"/>
      <c r="BD11" s="1"/>
      <c r="BE11" s="1"/>
      <c r="BF11" s="1"/>
      <c r="BG11" s="1"/>
      <c r="BH11" s="1"/>
      <c r="BI11" s="1"/>
    </row>
    <row r="12" spans="1:61" ht="15" customHeight="1" x14ac:dyDescent="0.25">
      <c r="A12" s="1"/>
      <c r="B12" s="386"/>
      <c r="C12" s="284"/>
      <c r="D12" s="285"/>
      <c r="E12" s="296"/>
      <c r="F12" s="284"/>
      <c r="G12" s="284"/>
      <c r="H12" s="284"/>
      <c r="I12" s="284"/>
      <c r="J12" s="194" t="e">
        <f>IF(AND('Mapa final'!#REF!="Muy Alta",'Mapa final'!#REF!="Leve"),CONCATENATE("R1C",'Mapa final'!#REF!),"")</f>
        <v>#REF!</v>
      </c>
      <c r="K12" s="195" t="e">
        <f>IF(AND('Mapa final'!#REF!="Muy Alta",'Mapa final'!#REF!="Leve"),CONCATENATE("R1C",'Mapa final'!#REF!),"")</f>
        <v>#REF!</v>
      </c>
      <c r="L12" s="195" t="e">
        <f>IF(AND('Mapa final'!#REF!="Muy Alta",'Mapa final'!#REF!="Leve"),CONCATENATE("R1C",'Mapa final'!#REF!),"")</f>
        <v>#REF!</v>
      </c>
      <c r="M12" s="195" t="e">
        <f>IF(AND('Mapa final'!#REF!="Muy Alta",'Mapa final'!#REF!="Leve"),CONCATENATE("R1C",'Mapa final'!#REF!),"")</f>
        <v>#REF!</v>
      </c>
      <c r="N12" s="195" t="e">
        <f>IF(AND('Mapa final'!#REF!="Muy Alta",'Mapa final'!#REF!="Leve"),CONCATENATE("R1C",'Mapa final'!#REF!),"")</f>
        <v>#REF!</v>
      </c>
      <c r="O12" s="196" t="e">
        <f>IF(AND('Mapa final'!#REF!="Muy Alta",'Mapa final'!#REF!="Leve"),CONCATENATE("R1C",'Mapa final'!#REF!),"")</f>
        <v>#REF!</v>
      </c>
      <c r="P12" s="195" t="e">
        <f>IF(AND('Mapa final'!#REF!="Muy Alta",'Mapa final'!#REF!="Menor"),CONCATENATE("R7C",'Mapa final'!#REF!),"")</f>
        <v>#REF!</v>
      </c>
      <c r="Q12" s="195" t="e">
        <f>IF(AND('Mapa final'!#REF!="Muy Alta",'Mapa final'!#REF!="Menor"),CONCATENATE("R7C",'Mapa final'!#REF!),"")</f>
        <v>#REF!</v>
      </c>
      <c r="R12" s="195" t="e">
        <f>IF(AND('Mapa final'!#REF!="Muy Alta",'Mapa final'!#REF!="Menor"),CONCATENATE("R7C",'Mapa final'!#REF!),"")</f>
        <v>#REF!</v>
      </c>
      <c r="S12" s="195" t="e">
        <f>IF(AND('Mapa final'!#REF!="Muy Alta",'Mapa final'!#REF!="Menor"),CONCATENATE("R7C",'Mapa final'!#REF!),"")</f>
        <v>#REF!</v>
      </c>
      <c r="T12" s="195" t="e">
        <f>IF(AND('Mapa final'!#REF!="Muy Alta",'Mapa final'!#REF!="Menor"),CONCATENATE("R7C",'Mapa final'!#REF!),"")</f>
        <v>#REF!</v>
      </c>
      <c r="U12" s="196" t="e">
        <f>IF(AND('Mapa final'!#REF!="Muy Alta",'Mapa final'!#REF!="Menor"),CONCATENATE("R7C",'Mapa final'!#REF!),"")</f>
        <v>#REF!</v>
      </c>
      <c r="V12" s="194" t="e">
        <f>IF(AND('Mapa final'!#REF!="Muy Alta",'Mapa final'!#REF!="Moderado"),CONCATENATE("R7C",'Mapa final'!#REF!),"")</f>
        <v>#REF!</v>
      </c>
      <c r="W12" s="195" t="e">
        <f>IF(AND('Mapa final'!#REF!="Muy Alta",'Mapa final'!#REF!="Moderado"),CONCATENATE("R7C",'Mapa final'!#REF!),"")</f>
        <v>#REF!</v>
      </c>
      <c r="X12" s="195" t="e">
        <f>IF(AND('Mapa final'!#REF!="Muy Alta",'Mapa final'!#REF!="Moderado"),CONCATENATE("R7C",'Mapa final'!#REF!),"")</f>
        <v>#REF!</v>
      </c>
      <c r="Y12" s="195" t="e">
        <f>IF(AND('Mapa final'!#REF!="Muy Alta",'Mapa final'!#REF!="Moderado"),CONCATENATE("R7C",'Mapa final'!#REF!),"")</f>
        <v>#REF!</v>
      </c>
      <c r="Z12" s="195" t="e">
        <f>IF(AND('Mapa final'!#REF!="Muy Alta",'Mapa final'!#REF!="Moderado"),CONCATENATE("R7C",'Mapa final'!#REF!),"")</f>
        <v>#REF!</v>
      </c>
      <c r="AA12" s="196" t="e">
        <f>IF(AND('Mapa final'!#REF!="Muy Alta",'Mapa final'!#REF!="Moderado"),CONCATENATE("R7C",'Mapa final'!#REF!),"")</f>
        <v>#REF!</v>
      </c>
      <c r="AB12" s="194" t="e">
        <f>IF(AND('Mapa final'!#REF!="Muy Alta",'Mapa final'!#REF!="Mayor"),CONCATENATE("R7C",'Mapa final'!#REF!),"")</f>
        <v>#REF!</v>
      </c>
      <c r="AC12" s="195" t="e">
        <f>IF(AND('Mapa final'!#REF!="Muy Alta",'Mapa final'!#REF!="Mayor"),CONCATENATE("R7C",'Mapa final'!#REF!),"")</f>
        <v>#REF!</v>
      </c>
      <c r="AD12" s="195" t="e">
        <f>IF(AND('Mapa final'!#REF!="Muy Alta",'Mapa final'!#REF!="Mayor"),CONCATENATE("R7C",'Mapa final'!#REF!),"")</f>
        <v>#REF!</v>
      </c>
      <c r="AE12" s="195" t="e">
        <f>IF(AND('Mapa final'!#REF!="Muy Alta",'Mapa final'!#REF!="Mayor"),CONCATENATE("R7C",'Mapa final'!#REF!),"")</f>
        <v>#REF!</v>
      </c>
      <c r="AF12" s="195" t="e">
        <f>IF(AND('Mapa final'!#REF!="Muy Alta",'Mapa final'!#REF!="Mayor"),CONCATENATE("R7C",'Mapa final'!#REF!),"")</f>
        <v>#REF!</v>
      </c>
      <c r="AG12" s="196" t="e">
        <f>IF(AND('Mapa final'!#REF!="Muy Alta",'Mapa final'!#REF!="Mayor"),CONCATENATE("R7C",'Mapa final'!#REF!),"")</f>
        <v>#REF!</v>
      </c>
      <c r="AH12" s="197" t="e">
        <f>IF(AND('Mapa final'!#REF!="Muy Alta",'Mapa final'!#REF!="Catastrófico"),CONCATENATE("R7C",'Mapa final'!#REF!),"")</f>
        <v>#REF!</v>
      </c>
      <c r="AI12" s="198" t="e">
        <f>IF(AND('Mapa final'!#REF!="Muy Alta",'Mapa final'!#REF!="Catastrófico"),CONCATENATE("R7C",'Mapa final'!#REF!),"")</f>
        <v>#REF!</v>
      </c>
      <c r="AJ12" s="198" t="e">
        <f>IF(AND('Mapa final'!#REF!="Muy Alta",'Mapa final'!#REF!="Catastrófico"),CONCATENATE("R7C",'Mapa final'!#REF!),"")</f>
        <v>#REF!</v>
      </c>
      <c r="AK12" s="198" t="e">
        <f>IF(AND('Mapa final'!#REF!="Muy Alta",'Mapa final'!#REF!="Catastrófico"),CONCATENATE("R7C",'Mapa final'!#REF!),"")</f>
        <v>#REF!</v>
      </c>
      <c r="AL12" s="198" t="e">
        <f>IF(AND('Mapa final'!#REF!="Muy Alta",'Mapa final'!#REF!="Catastrófico"),CONCATENATE("R7C",'Mapa final'!#REF!),"")</f>
        <v>#REF!</v>
      </c>
      <c r="AM12" s="199" t="e">
        <f>IF(AND('Mapa final'!#REF!="Muy Alta",'Mapa final'!#REF!="Catastrófico"),CONCATENATE("R7C",'Mapa final'!#REF!),"")</f>
        <v>#REF!</v>
      </c>
      <c r="AN12" s="1"/>
      <c r="AO12" s="425"/>
      <c r="AP12" s="284"/>
      <c r="AQ12" s="284"/>
      <c r="AR12" s="284"/>
      <c r="AS12" s="284"/>
      <c r="AT12" s="426"/>
      <c r="AU12" s="1"/>
      <c r="AV12" s="1"/>
      <c r="AW12" s="1"/>
      <c r="AX12" s="1"/>
      <c r="AY12" s="1"/>
      <c r="AZ12" s="1"/>
      <c r="BA12" s="1"/>
      <c r="BB12" s="1"/>
      <c r="BC12" s="1"/>
      <c r="BD12" s="1"/>
      <c r="BE12" s="1"/>
      <c r="BF12" s="1"/>
      <c r="BG12" s="1"/>
      <c r="BH12" s="1"/>
      <c r="BI12" s="1"/>
    </row>
    <row r="13" spans="1:61" ht="15" customHeight="1" x14ac:dyDescent="0.25">
      <c r="A13" s="1"/>
      <c r="B13" s="386"/>
      <c r="C13" s="284"/>
      <c r="D13" s="285"/>
      <c r="E13" s="296"/>
      <c r="F13" s="284"/>
      <c r="G13" s="284"/>
      <c r="H13" s="284"/>
      <c r="I13" s="284"/>
      <c r="J13" s="194" t="e">
        <f>IF(AND('Mapa final'!#REF!="Muy Alta",'Mapa final'!#REF!="Leve"),CONCATENATE("R1C",'Mapa final'!#REF!),"")</f>
        <v>#REF!</v>
      </c>
      <c r="K13" s="195" t="e">
        <f>IF(AND('Mapa final'!#REF!="Muy Alta",'Mapa final'!#REF!="Leve"),CONCATENATE("R1C",'Mapa final'!#REF!),"")</f>
        <v>#REF!</v>
      </c>
      <c r="L13" s="195" t="e">
        <f>IF(AND('Mapa final'!#REF!="Muy Alta",'Mapa final'!#REF!="Leve"),CONCATENATE("R1C",'Mapa final'!#REF!),"")</f>
        <v>#REF!</v>
      </c>
      <c r="M13" s="195" t="e">
        <f>IF(AND('Mapa final'!#REF!="Muy Alta",'Mapa final'!#REF!="Leve"),CONCATENATE("R1C",'Mapa final'!#REF!),"")</f>
        <v>#REF!</v>
      </c>
      <c r="N13" s="195" t="e">
        <f>IF(AND('Mapa final'!#REF!="Muy Alta",'Mapa final'!#REF!="Leve"),CONCATENATE("R1C",'Mapa final'!#REF!),"")</f>
        <v>#REF!</v>
      </c>
      <c r="O13" s="196" t="e">
        <f>IF(AND('Mapa final'!#REF!="Muy Alta",'Mapa final'!#REF!="Leve"),CONCATENATE("R1C",'Mapa final'!#REF!),"")</f>
        <v>#REF!</v>
      </c>
      <c r="P13" s="195" t="e">
        <f>IF(AND('Mapa final'!#REF!="Muy Alta",'Mapa final'!#REF!="Menor"),CONCATENATE("R8C",'Mapa final'!#REF!),"")</f>
        <v>#REF!</v>
      </c>
      <c r="Q13" s="195" t="e">
        <f>IF(AND('Mapa final'!#REF!="Muy Alta",'Mapa final'!#REF!="Menor"),CONCATENATE("R8C",'Mapa final'!#REF!),"")</f>
        <v>#REF!</v>
      </c>
      <c r="R13" s="195" t="e">
        <f>IF(AND('Mapa final'!#REF!="Muy Alta",'Mapa final'!#REF!="Menor"),CONCATENATE("R8C",'Mapa final'!#REF!),"")</f>
        <v>#REF!</v>
      </c>
      <c r="S13" s="195" t="e">
        <f>IF(AND('Mapa final'!#REF!="Muy Alta",'Mapa final'!#REF!="Menor"),CONCATENATE("R8C",'Mapa final'!#REF!),"")</f>
        <v>#REF!</v>
      </c>
      <c r="T13" s="195" t="e">
        <f>IF(AND('Mapa final'!#REF!="Muy Alta",'Mapa final'!#REF!="Menor"),CONCATENATE("R8C",'Mapa final'!#REF!),"")</f>
        <v>#REF!</v>
      </c>
      <c r="U13" s="196" t="e">
        <f>IF(AND('Mapa final'!#REF!="Muy Alta",'Mapa final'!#REF!="Menor"),CONCATENATE("R8C",'Mapa final'!#REF!),"")</f>
        <v>#REF!</v>
      </c>
      <c r="V13" s="194" t="e">
        <f>IF(AND('Mapa final'!#REF!="Muy Alta",'Mapa final'!#REF!="Moderado"),CONCATENATE("R8C",'Mapa final'!#REF!),"")</f>
        <v>#REF!</v>
      </c>
      <c r="W13" s="195" t="e">
        <f>IF(AND('Mapa final'!#REF!="Muy Alta",'Mapa final'!#REF!="Moderado"),CONCATENATE("R8C",'Mapa final'!#REF!),"")</f>
        <v>#REF!</v>
      </c>
      <c r="X13" s="195" t="e">
        <f>IF(AND('Mapa final'!#REF!="Muy Alta",'Mapa final'!#REF!="Moderado"),CONCATENATE("R8C",'Mapa final'!#REF!),"")</f>
        <v>#REF!</v>
      </c>
      <c r="Y13" s="195" t="e">
        <f>IF(AND('Mapa final'!#REF!="Muy Alta",'Mapa final'!#REF!="Moderado"),CONCATENATE("R8C",'Mapa final'!#REF!),"")</f>
        <v>#REF!</v>
      </c>
      <c r="Z13" s="195" t="e">
        <f>IF(AND('Mapa final'!#REF!="Muy Alta",'Mapa final'!#REF!="Moderado"),CONCATENATE("R8C",'Mapa final'!#REF!),"")</f>
        <v>#REF!</v>
      </c>
      <c r="AA13" s="196" t="e">
        <f>IF(AND('Mapa final'!#REF!="Muy Alta",'Mapa final'!#REF!="Moderado"),CONCATENATE("R8C",'Mapa final'!#REF!),"")</f>
        <v>#REF!</v>
      </c>
      <c r="AB13" s="194" t="e">
        <f>IF(AND('Mapa final'!#REF!="Muy Alta",'Mapa final'!#REF!="Mayor"),CONCATENATE("R8C",'Mapa final'!#REF!),"")</f>
        <v>#REF!</v>
      </c>
      <c r="AC13" s="195" t="e">
        <f>IF(AND('Mapa final'!#REF!="Muy Alta",'Mapa final'!#REF!="Mayor"),CONCATENATE("R8C",'Mapa final'!#REF!),"")</f>
        <v>#REF!</v>
      </c>
      <c r="AD13" s="195" t="e">
        <f>IF(AND('Mapa final'!#REF!="Muy Alta",'Mapa final'!#REF!="Mayor"),CONCATENATE("R8C",'Mapa final'!#REF!),"")</f>
        <v>#REF!</v>
      </c>
      <c r="AE13" s="195" t="e">
        <f>IF(AND('Mapa final'!#REF!="Muy Alta",'Mapa final'!#REF!="Mayor"),CONCATENATE("R8C",'Mapa final'!#REF!),"")</f>
        <v>#REF!</v>
      </c>
      <c r="AF13" s="195" t="e">
        <f>IF(AND('Mapa final'!#REF!="Muy Alta",'Mapa final'!#REF!="Mayor"),CONCATENATE("R8C",'Mapa final'!#REF!),"")</f>
        <v>#REF!</v>
      </c>
      <c r="AG13" s="196" t="e">
        <f>IF(AND('Mapa final'!#REF!="Muy Alta",'Mapa final'!#REF!="Mayor"),CONCATENATE("R8C",'Mapa final'!#REF!),"")</f>
        <v>#REF!</v>
      </c>
      <c r="AH13" s="197" t="e">
        <f>IF(AND('Mapa final'!#REF!="Muy Alta",'Mapa final'!#REF!="Catastrófico"),CONCATENATE("R8C",'Mapa final'!#REF!),"")</f>
        <v>#REF!</v>
      </c>
      <c r="AI13" s="198" t="e">
        <f>IF(AND('Mapa final'!#REF!="Muy Alta",'Mapa final'!#REF!="Catastrófico"),CONCATENATE("R8C",'Mapa final'!#REF!),"")</f>
        <v>#REF!</v>
      </c>
      <c r="AJ13" s="198" t="e">
        <f>IF(AND('Mapa final'!#REF!="Muy Alta",'Mapa final'!#REF!="Catastrófico"),CONCATENATE("R8C",'Mapa final'!#REF!),"")</f>
        <v>#REF!</v>
      </c>
      <c r="AK13" s="198" t="e">
        <f>IF(AND('Mapa final'!#REF!="Muy Alta",'Mapa final'!#REF!="Catastrófico"),CONCATENATE("R8C",'Mapa final'!#REF!),"")</f>
        <v>#REF!</v>
      </c>
      <c r="AL13" s="198" t="e">
        <f>IF(AND('Mapa final'!#REF!="Muy Alta",'Mapa final'!#REF!="Catastrófico"),CONCATENATE("R8C",'Mapa final'!#REF!),"")</f>
        <v>#REF!</v>
      </c>
      <c r="AM13" s="199" t="e">
        <f>IF(AND('Mapa final'!#REF!="Muy Alta",'Mapa final'!#REF!="Catastrófico"),CONCATENATE("R8C",'Mapa final'!#REF!),"")</f>
        <v>#REF!</v>
      </c>
      <c r="AN13" s="1"/>
      <c r="AO13" s="425"/>
      <c r="AP13" s="284"/>
      <c r="AQ13" s="284"/>
      <c r="AR13" s="284"/>
      <c r="AS13" s="284"/>
      <c r="AT13" s="426"/>
      <c r="AU13" s="1"/>
      <c r="AV13" s="1"/>
      <c r="AW13" s="1"/>
      <c r="AX13" s="1"/>
      <c r="AY13" s="1"/>
      <c r="AZ13" s="1"/>
      <c r="BA13" s="1"/>
      <c r="BB13" s="1"/>
      <c r="BC13" s="1"/>
      <c r="BD13" s="1"/>
      <c r="BE13" s="1"/>
      <c r="BF13" s="1"/>
      <c r="BG13" s="1"/>
      <c r="BH13" s="1"/>
      <c r="BI13" s="1"/>
    </row>
    <row r="14" spans="1:61" ht="15" customHeight="1" x14ac:dyDescent="0.25">
      <c r="A14" s="1"/>
      <c r="B14" s="386"/>
      <c r="C14" s="284"/>
      <c r="D14" s="285"/>
      <c r="E14" s="296"/>
      <c r="F14" s="284"/>
      <c r="G14" s="284"/>
      <c r="H14" s="284"/>
      <c r="I14" s="284"/>
      <c r="J14" s="194" t="e">
        <f>IF(AND('Mapa final'!#REF!="Muy Alta",'Mapa final'!#REF!="Leve"),CONCATENATE("R1C",'Mapa final'!#REF!),"")</f>
        <v>#REF!</v>
      </c>
      <c r="K14" s="195" t="e">
        <f>IF(AND('Mapa final'!#REF!="Muy Alta",'Mapa final'!#REF!="Leve"),CONCATENATE("R1C",'Mapa final'!#REF!),"")</f>
        <v>#REF!</v>
      </c>
      <c r="L14" s="195" t="e">
        <f>IF(AND('Mapa final'!#REF!="Muy Alta",'Mapa final'!#REF!="Leve"),CONCATENATE("R1C",'Mapa final'!#REF!),"")</f>
        <v>#REF!</v>
      </c>
      <c r="M14" s="195" t="e">
        <f>IF(AND('Mapa final'!#REF!="Muy Alta",'Mapa final'!#REF!="Leve"),CONCATENATE("R1C",'Mapa final'!#REF!),"")</f>
        <v>#REF!</v>
      </c>
      <c r="N14" s="195" t="e">
        <f>IF(AND('Mapa final'!#REF!="Muy Alta",'Mapa final'!#REF!="Leve"),CONCATENATE("R1C",'Mapa final'!#REF!),"")</f>
        <v>#REF!</v>
      </c>
      <c r="O14" s="196" t="e">
        <f>IF(AND('Mapa final'!#REF!="Muy Alta",'Mapa final'!#REF!="Leve"),CONCATENATE("R1C",'Mapa final'!#REF!),"")</f>
        <v>#REF!</v>
      </c>
      <c r="P14" s="195" t="e">
        <f>IF(AND('Mapa final'!#REF!="Muy Alta",'Mapa final'!#REF!="Menor"),CONCATENATE("R9C",'Mapa final'!#REF!),"")</f>
        <v>#REF!</v>
      </c>
      <c r="Q14" s="195" t="e">
        <f>IF(AND('Mapa final'!#REF!="Muy Alta",'Mapa final'!#REF!="Menor"),CONCATENATE("R9C",'Mapa final'!#REF!),"")</f>
        <v>#REF!</v>
      </c>
      <c r="R14" s="195" t="e">
        <f>IF(AND('Mapa final'!#REF!="Muy Alta",'Mapa final'!#REF!="Menor"),CONCATENATE("R9C",'Mapa final'!#REF!),"")</f>
        <v>#REF!</v>
      </c>
      <c r="S14" s="195" t="e">
        <f>IF(AND('Mapa final'!#REF!="Muy Alta",'Mapa final'!#REF!="Menor"),CONCATENATE("R9C",'Mapa final'!#REF!),"")</f>
        <v>#REF!</v>
      </c>
      <c r="T14" s="195" t="e">
        <f>IF(AND('Mapa final'!#REF!="Muy Alta",'Mapa final'!#REF!="Menor"),CONCATENATE("R9C",'Mapa final'!#REF!),"")</f>
        <v>#REF!</v>
      </c>
      <c r="U14" s="196" t="e">
        <f>IF(AND('Mapa final'!#REF!="Muy Alta",'Mapa final'!#REF!="Menor"),CONCATENATE("R9C",'Mapa final'!#REF!),"")</f>
        <v>#REF!</v>
      </c>
      <c r="V14" s="194" t="e">
        <f>IF(AND('Mapa final'!#REF!="Muy Alta",'Mapa final'!#REF!="Moderado"),CONCATENATE("R9C",'Mapa final'!#REF!),"")</f>
        <v>#REF!</v>
      </c>
      <c r="W14" s="195" t="e">
        <f>IF(AND('Mapa final'!#REF!="Muy Alta",'Mapa final'!#REF!="Moderado"),CONCATENATE("R9C",'Mapa final'!#REF!),"")</f>
        <v>#REF!</v>
      </c>
      <c r="X14" s="195" t="e">
        <f>IF(AND('Mapa final'!#REF!="Muy Alta",'Mapa final'!#REF!="Moderado"),CONCATENATE("R9C",'Mapa final'!#REF!),"")</f>
        <v>#REF!</v>
      </c>
      <c r="Y14" s="195" t="e">
        <f>IF(AND('Mapa final'!#REF!="Muy Alta",'Mapa final'!#REF!="Moderado"),CONCATENATE("R9C",'Mapa final'!#REF!),"")</f>
        <v>#REF!</v>
      </c>
      <c r="Z14" s="195" t="e">
        <f>IF(AND('Mapa final'!#REF!="Muy Alta",'Mapa final'!#REF!="Moderado"),CONCATENATE("R9C",'Mapa final'!#REF!),"")</f>
        <v>#REF!</v>
      </c>
      <c r="AA14" s="196" t="e">
        <f>IF(AND('Mapa final'!#REF!="Muy Alta",'Mapa final'!#REF!="Moderado"),CONCATENATE("R9C",'Mapa final'!#REF!),"")</f>
        <v>#REF!</v>
      </c>
      <c r="AB14" s="194" t="e">
        <f>IF(AND('Mapa final'!#REF!="Muy Alta",'Mapa final'!#REF!="Mayor"),CONCATENATE("R9C",'Mapa final'!#REF!),"")</f>
        <v>#REF!</v>
      </c>
      <c r="AC14" s="195" t="e">
        <f>IF(AND('Mapa final'!#REF!="Muy Alta",'Mapa final'!#REF!="Mayor"),CONCATENATE("R9C",'Mapa final'!#REF!),"")</f>
        <v>#REF!</v>
      </c>
      <c r="AD14" s="195" t="e">
        <f>IF(AND('Mapa final'!#REF!="Muy Alta",'Mapa final'!#REF!="Mayor"),CONCATENATE("R9C",'Mapa final'!#REF!),"")</f>
        <v>#REF!</v>
      </c>
      <c r="AE14" s="195" t="e">
        <f>IF(AND('Mapa final'!#REF!="Muy Alta",'Mapa final'!#REF!="Mayor"),CONCATENATE("R9C",'Mapa final'!#REF!),"")</f>
        <v>#REF!</v>
      </c>
      <c r="AF14" s="195" t="e">
        <f>IF(AND('Mapa final'!#REF!="Muy Alta",'Mapa final'!#REF!="Mayor"),CONCATENATE("R9C",'Mapa final'!#REF!),"")</f>
        <v>#REF!</v>
      </c>
      <c r="AG14" s="196" t="e">
        <f>IF(AND('Mapa final'!#REF!="Muy Alta",'Mapa final'!#REF!="Mayor"),CONCATENATE("R9C",'Mapa final'!#REF!),"")</f>
        <v>#REF!</v>
      </c>
      <c r="AH14" s="197" t="e">
        <f>IF(AND('Mapa final'!#REF!="Muy Alta",'Mapa final'!#REF!="Catastrófico"),CONCATENATE("R9C",'Mapa final'!#REF!),"")</f>
        <v>#REF!</v>
      </c>
      <c r="AI14" s="198" t="e">
        <f>IF(AND('Mapa final'!#REF!="Muy Alta",'Mapa final'!#REF!="Catastrófico"),CONCATENATE("R9C",'Mapa final'!#REF!),"")</f>
        <v>#REF!</v>
      </c>
      <c r="AJ14" s="198" t="e">
        <f>IF(AND('Mapa final'!#REF!="Muy Alta",'Mapa final'!#REF!="Catastrófico"),CONCATENATE("R9C",'Mapa final'!#REF!),"")</f>
        <v>#REF!</v>
      </c>
      <c r="AK14" s="198" t="e">
        <f>IF(AND('Mapa final'!#REF!="Muy Alta",'Mapa final'!#REF!="Catastrófico"),CONCATENATE("R9C",'Mapa final'!#REF!),"")</f>
        <v>#REF!</v>
      </c>
      <c r="AL14" s="198" t="e">
        <f>IF(AND('Mapa final'!#REF!="Muy Alta",'Mapa final'!#REF!="Catastrófico"),CONCATENATE("R9C",'Mapa final'!#REF!),"")</f>
        <v>#REF!</v>
      </c>
      <c r="AM14" s="199" t="e">
        <f>IF(AND('Mapa final'!#REF!="Muy Alta",'Mapa final'!#REF!="Catastrófico"),CONCATENATE("R9C",'Mapa final'!#REF!),"")</f>
        <v>#REF!</v>
      </c>
      <c r="AN14" s="1"/>
      <c r="AO14" s="425"/>
      <c r="AP14" s="284"/>
      <c r="AQ14" s="284"/>
      <c r="AR14" s="284"/>
      <c r="AS14" s="284"/>
      <c r="AT14" s="426"/>
      <c r="AU14" s="1"/>
      <c r="AV14" s="1"/>
      <c r="AW14" s="1"/>
      <c r="AX14" s="1"/>
      <c r="AY14" s="1"/>
      <c r="AZ14" s="1"/>
      <c r="BA14" s="1"/>
      <c r="BB14" s="1"/>
      <c r="BC14" s="1"/>
      <c r="BD14" s="1"/>
      <c r="BE14" s="1"/>
      <c r="BF14" s="1"/>
      <c r="BG14" s="1"/>
      <c r="BH14" s="1"/>
      <c r="BI14" s="1"/>
    </row>
    <row r="15" spans="1:61" ht="15.75" customHeight="1" x14ac:dyDescent="0.25">
      <c r="A15" s="1"/>
      <c r="B15" s="386"/>
      <c r="C15" s="284"/>
      <c r="D15" s="285"/>
      <c r="E15" s="394"/>
      <c r="F15" s="395"/>
      <c r="G15" s="395"/>
      <c r="H15" s="395"/>
      <c r="I15" s="395"/>
      <c r="J15" s="200" t="e">
        <f>IF(AND('Mapa final'!#REF!="Muy Alta",'Mapa final'!#REF!="Leve"),CONCATENATE("R1C",'Mapa final'!#REF!),"")</f>
        <v>#REF!</v>
      </c>
      <c r="K15" s="201" t="e">
        <f>IF(AND('Mapa final'!#REF!="Muy Alta",'Mapa final'!#REF!="Leve"),CONCATENATE("R1C",'Mapa final'!#REF!),"")</f>
        <v>#REF!</v>
      </c>
      <c r="L15" s="201" t="e">
        <f>IF(AND('Mapa final'!#REF!="Muy Alta",'Mapa final'!#REF!="Leve"),CONCATENATE("R1C",'Mapa final'!#REF!),"")</f>
        <v>#REF!</v>
      </c>
      <c r="M15" s="201" t="e">
        <f>IF(AND('Mapa final'!#REF!="Muy Alta",'Mapa final'!#REF!="Leve"),CONCATENATE("R1C",'Mapa final'!#REF!),"")</f>
        <v>#REF!</v>
      </c>
      <c r="N15" s="201" t="e">
        <f>IF(AND('Mapa final'!#REF!="Muy Alta",'Mapa final'!#REF!="Leve"),CONCATENATE("R1C",'Mapa final'!#REF!),"")</f>
        <v>#REF!</v>
      </c>
      <c r="O15" s="202" t="e">
        <f>IF(AND('Mapa final'!#REF!="Muy Alta",'Mapa final'!#REF!="Leve"),CONCATENATE("R1C",'Mapa final'!#REF!),"")</f>
        <v>#REF!</v>
      </c>
      <c r="P15" s="195" t="e">
        <f>IF(AND('Mapa final'!#REF!="Muy Alta",'Mapa final'!#REF!="Menor"),CONCATENATE("R10C",'Mapa final'!#REF!),"")</f>
        <v>#REF!</v>
      </c>
      <c r="Q15" s="195" t="e">
        <f>IF(AND('Mapa final'!#REF!="Muy Alta",'Mapa final'!#REF!="Menor"),CONCATENATE("R10C",'Mapa final'!#REF!),"")</f>
        <v>#REF!</v>
      </c>
      <c r="R15" s="195" t="e">
        <f>IF(AND('Mapa final'!#REF!="Muy Alta",'Mapa final'!#REF!="Menor"),CONCATENATE("R10C",'Mapa final'!#REF!),"")</f>
        <v>#REF!</v>
      </c>
      <c r="S15" s="195" t="e">
        <f>IF(AND('Mapa final'!#REF!="Muy Alta",'Mapa final'!#REF!="Menor"),CONCATENATE("R10C",'Mapa final'!#REF!),"")</f>
        <v>#REF!</v>
      </c>
      <c r="T15" s="195" t="e">
        <f>IF(AND('Mapa final'!#REF!="Muy Alta",'Mapa final'!#REF!="Menor"),CONCATENATE("R10C",'Mapa final'!#REF!),"")</f>
        <v>#REF!</v>
      </c>
      <c r="U15" s="196" t="e">
        <f>IF(AND('Mapa final'!#REF!="Muy Alta",'Mapa final'!#REF!="Menor"),CONCATENATE("R10C",'Mapa final'!#REF!),"")</f>
        <v>#REF!</v>
      </c>
      <c r="V15" s="200" t="e">
        <f>IF(AND('Mapa final'!#REF!="Muy Alta",'Mapa final'!#REF!="Moderado"),CONCATENATE("R10C",'Mapa final'!#REF!),"")</f>
        <v>#REF!</v>
      </c>
      <c r="W15" s="201" t="e">
        <f>IF(AND('Mapa final'!#REF!="Muy Alta",'Mapa final'!#REF!="Moderado"),CONCATENATE("R10C",'Mapa final'!#REF!),"")</f>
        <v>#REF!</v>
      </c>
      <c r="X15" s="201" t="e">
        <f>IF(AND('Mapa final'!#REF!="Muy Alta",'Mapa final'!#REF!="Moderado"),CONCATENATE("R10C",'Mapa final'!#REF!),"")</f>
        <v>#REF!</v>
      </c>
      <c r="Y15" s="201" t="e">
        <f>IF(AND('Mapa final'!#REF!="Muy Alta",'Mapa final'!#REF!="Moderado"),CONCATENATE("R10C",'Mapa final'!#REF!),"")</f>
        <v>#REF!</v>
      </c>
      <c r="Z15" s="201" t="e">
        <f>IF(AND('Mapa final'!#REF!="Muy Alta",'Mapa final'!#REF!="Moderado"),CONCATENATE("R10C",'Mapa final'!#REF!),"")</f>
        <v>#REF!</v>
      </c>
      <c r="AA15" s="202" t="e">
        <f>IF(AND('Mapa final'!#REF!="Muy Alta",'Mapa final'!#REF!="Moderado"),CONCATENATE("R10C",'Mapa final'!#REF!),"")</f>
        <v>#REF!</v>
      </c>
      <c r="AB15" s="194" t="e">
        <f>IF(AND('Mapa final'!#REF!="Muy Alta",'Mapa final'!#REF!="Mayor"),CONCATENATE("R10C",'Mapa final'!#REF!),"")</f>
        <v>#REF!</v>
      </c>
      <c r="AC15" s="195" t="e">
        <f>IF(AND('Mapa final'!#REF!="Muy Alta",'Mapa final'!#REF!="Mayor"),CONCATENATE("R10C",'Mapa final'!#REF!),"")</f>
        <v>#REF!</v>
      </c>
      <c r="AD15" s="195" t="e">
        <f>IF(AND('Mapa final'!#REF!="Muy Alta",'Mapa final'!#REF!="Mayor"),CONCATENATE("R10C",'Mapa final'!#REF!),"")</f>
        <v>#REF!</v>
      </c>
      <c r="AE15" s="195" t="e">
        <f>IF(AND('Mapa final'!#REF!="Muy Alta",'Mapa final'!#REF!="Mayor"),CONCATENATE("R10C",'Mapa final'!#REF!),"")</f>
        <v>#REF!</v>
      </c>
      <c r="AF15" s="195" t="e">
        <f>IF(AND('Mapa final'!#REF!="Muy Alta",'Mapa final'!#REF!="Mayor"),CONCATENATE("R10C",'Mapa final'!#REF!),"")</f>
        <v>#REF!</v>
      </c>
      <c r="AG15" s="196" t="e">
        <f>IF(AND('Mapa final'!#REF!="Muy Alta",'Mapa final'!#REF!="Mayor"),CONCATENATE("R10C",'Mapa final'!#REF!),"")</f>
        <v>#REF!</v>
      </c>
      <c r="AH15" s="203" t="e">
        <f>IF(AND('Mapa final'!#REF!="Muy Alta",'Mapa final'!#REF!="Catastrófico"),CONCATENATE("R10C",'Mapa final'!#REF!),"")</f>
        <v>#REF!</v>
      </c>
      <c r="AI15" s="204" t="e">
        <f>IF(AND('Mapa final'!#REF!="Muy Alta",'Mapa final'!#REF!="Catastrófico"),CONCATENATE("R10C",'Mapa final'!#REF!),"")</f>
        <v>#REF!</v>
      </c>
      <c r="AJ15" s="204" t="e">
        <f>IF(AND('Mapa final'!#REF!="Muy Alta",'Mapa final'!#REF!="Catastrófico"),CONCATENATE("R10C",'Mapa final'!#REF!),"")</f>
        <v>#REF!</v>
      </c>
      <c r="AK15" s="204" t="e">
        <f>IF(AND('Mapa final'!#REF!="Muy Alta",'Mapa final'!#REF!="Catastrófico"),CONCATENATE("R10C",'Mapa final'!#REF!),"")</f>
        <v>#REF!</v>
      </c>
      <c r="AL15" s="204" t="e">
        <f>IF(AND('Mapa final'!#REF!="Muy Alta",'Mapa final'!#REF!="Catastrófico"),CONCATENATE("R10C",'Mapa final'!#REF!),"")</f>
        <v>#REF!</v>
      </c>
      <c r="AM15" s="205" t="e">
        <f>IF(AND('Mapa final'!#REF!="Muy Alta",'Mapa final'!#REF!="Catastrófico"),CONCATENATE("R10C",'Mapa final'!#REF!),"")</f>
        <v>#REF!</v>
      </c>
      <c r="AN15" s="1"/>
      <c r="AO15" s="427"/>
      <c r="AP15" s="410"/>
      <c r="AQ15" s="410"/>
      <c r="AR15" s="410"/>
      <c r="AS15" s="410"/>
      <c r="AT15" s="428"/>
      <c r="AU15" s="1"/>
      <c r="AV15" s="1"/>
      <c r="AW15" s="1"/>
      <c r="AX15" s="1"/>
      <c r="AY15" s="1"/>
      <c r="AZ15" s="1"/>
      <c r="BA15" s="1"/>
      <c r="BB15" s="1"/>
      <c r="BC15" s="1"/>
      <c r="BD15" s="1"/>
      <c r="BE15" s="1"/>
      <c r="BF15" s="1"/>
      <c r="BG15" s="1"/>
      <c r="BH15" s="1"/>
      <c r="BI15" s="1"/>
    </row>
    <row r="16" spans="1:61" ht="15" customHeight="1" x14ac:dyDescent="0.25">
      <c r="A16" s="1"/>
      <c r="B16" s="386"/>
      <c r="C16" s="284"/>
      <c r="D16" s="285"/>
      <c r="E16" s="432" t="s">
        <v>389</v>
      </c>
      <c r="F16" s="390"/>
      <c r="G16" s="390"/>
      <c r="H16" s="390"/>
      <c r="I16" s="390"/>
      <c r="J16" s="206" t="e">
        <f>IF(AND('Mapa final'!#REF!="Alta",'Mapa final'!#REF!="Leve"),CONCATENATE("R1C",'Mapa final'!#REF!),"")</f>
        <v>#REF!</v>
      </c>
      <c r="K16" s="207" t="e">
        <f>IF(AND('Mapa final'!#REF!="Alta",'Mapa final'!#REF!="Leve"),CONCATENATE("R1C",'Mapa final'!#REF!),"")</f>
        <v>#REF!</v>
      </c>
      <c r="L16" s="207" t="e">
        <f>IF(AND('Mapa final'!#REF!="Alta",'Mapa final'!#REF!="Leve"),CONCATENATE("R1C",'Mapa final'!#REF!),"")</f>
        <v>#REF!</v>
      </c>
      <c r="M16" s="207" t="e">
        <f>IF(AND('Mapa final'!#REF!="Alta",'Mapa final'!#REF!="Leve"),CONCATENATE("R1C",'Mapa final'!#REF!),"")</f>
        <v>#REF!</v>
      </c>
      <c r="N16" s="207" t="e">
        <f>IF(AND('Mapa final'!#REF!="Alta",'Mapa final'!#REF!="Leve"),CONCATENATE("R1C",'Mapa final'!#REF!),"")</f>
        <v>#REF!</v>
      </c>
      <c r="O16" s="208" t="e">
        <f>IF(AND('Mapa final'!#REF!="Alta",'Mapa final'!#REF!="Leve"),CONCATENATE("R1C",'Mapa final'!#REF!),"")</f>
        <v>#REF!</v>
      </c>
      <c r="P16" s="209" t="e">
        <f>IF(AND('Mapa final'!#REF!="Alta",'Mapa final'!#REF!="Menor"),CONCATENATE("R1C",'Mapa final'!#REF!),"")</f>
        <v>#REF!</v>
      </c>
      <c r="Q16" s="210" t="e">
        <f>IF(AND('Mapa final'!#REF!="Alta",'Mapa final'!#REF!="Menor"),CONCATENATE("R1C",'Mapa final'!#REF!),"")</f>
        <v>#REF!</v>
      </c>
      <c r="R16" s="210" t="e">
        <f>IF(AND('Mapa final'!#REF!="Alta",'Mapa final'!#REF!="Menor"),CONCATENATE("R1C",'Mapa final'!#REF!),"")</f>
        <v>#REF!</v>
      </c>
      <c r="S16" s="210" t="e">
        <f>IF(AND('Mapa final'!#REF!="Alta",'Mapa final'!#REF!="Menor"),CONCATENATE("R1C",'Mapa final'!#REF!),"")</f>
        <v>#REF!</v>
      </c>
      <c r="T16" s="210" t="e">
        <f>IF(AND('Mapa final'!#REF!="Alta",'Mapa final'!#REF!="Menor"),CONCATENATE("R1C",'Mapa final'!#REF!),"")</f>
        <v>#REF!</v>
      </c>
      <c r="U16" s="211" t="e">
        <f>IF(AND('Mapa final'!#REF!="Alta",'Mapa final'!#REF!="Menor"),CONCATENATE("R1C",'Mapa final'!#REF!),"")</f>
        <v>#REF!</v>
      </c>
      <c r="V16" s="188" t="e">
        <f>IF(AND('Mapa final'!#REF!="Alta",'Mapa final'!#REF!="Moderado"),CONCATENATE("R1C",'Mapa final'!#REF!),"")</f>
        <v>#REF!</v>
      </c>
      <c r="W16" s="189" t="e">
        <f>IF(AND('Mapa final'!#REF!="Alta",'Mapa final'!#REF!="Moderado"),CONCATENATE("R1C",'Mapa final'!#REF!),"")</f>
        <v>#REF!</v>
      </c>
      <c r="X16" s="189" t="e">
        <f>IF(AND('Mapa final'!#REF!="Alta",'Mapa final'!#REF!="Moderado"),CONCATENATE("R1C",'Mapa final'!#REF!),"")</f>
        <v>#REF!</v>
      </c>
      <c r="Y16" s="189" t="e">
        <f>IF(AND('Mapa final'!#REF!="Alta",'Mapa final'!#REF!="Moderado"),CONCATENATE("R1C",'Mapa final'!#REF!),"")</f>
        <v>#REF!</v>
      </c>
      <c r="Z16" s="189" t="e">
        <f>IF(AND('Mapa final'!#REF!="Alta",'Mapa final'!#REF!="Moderado"),CONCATENATE("R1C",'Mapa final'!#REF!),"")</f>
        <v>#REF!</v>
      </c>
      <c r="AA16" s="190" t="e">
        <f>IF(AND('Mapa final'!#REF!="Alta",'Mapa final'!#REF!="Moderado"),CONCATENATE("R1C",'Mapa final'!#REF!),"")</f>
        <v>#REF!</v>
      </c>
      <c r="AB16" s="188" t="e">
        <f>IF(AND('Mapa final'!#REF!="Alta",'Mapa final'!#REF!="Mayor"),CONCATENATE("R1C",'Mapa final'!#REF!),"")</f>
        <v>#REF!</v>
      </c>
      <c r="AC16" s="189" t="e">
        <f>IF(AND('Mapa final'!#REF!="Alta",'Mapa final'!#REF!="Mayor"),CONCATENATE("R1C",'Mapa final'!#REF!),"")</f>
        <v>#REF!</v>
      </c>
      <c r="AD16" s="189" t="e">
        <f>IF(AND('Mapa final'!#REF!="Alta",'Mapa final'!#REF!="Mayor"),CONCATENATE("R1C",'Mapa final'!#REF!),"")</f>
        <v>#REF!</v>
      </c>
      <c r="AE16" s="189" t="e">
        <f>IF(AND('Mapa final'!#REF!="Alta",'Mapa final'!#REF!="Mayor"),CONCATENATE("R1C",'Mapa final'!#REF!),"")</f>
        <v>#REF!</v>
      </c>
      <c r="AF16" s="189" t="e">
        <f>IF(AND('Mapa final'!#REF!="Alta",'Mapa final'!#REF!="Mayor"),CONCATENATE("R1C",'Mapa final'!#REF!),"")</f>
        <v>#REF!</v>
      </c>
      <c r="AG16" s="190" t="e">
        <f>IF(AND('Mapa final'!#REF!="Alta",'Mapa final'!#REF!="Mayor"),CONCATENATE("R1C",'Mapa final'!#REF!),"")</f>
        <v>#REF!</v>
      </c>
      <c r="AH16" s="191" t="e">
        <f>IF(AND('Mapa final'!#REF!="Alta",'Mapa final'!#REF!="Catastrófico"),CONCATENATE("R1C",'Mapa final'!#REF!),"")</f>
        <v>#REF!</v>
      </c>
      <c r="AI16" s="192" t="e">
        <f>IF(AND('Mapa final'!#REF!="Alta",'Mapa final'!#REF!="Catastrófico"),CONCATENATE("R1C",'Mapa final'!#REF!),"")</f>
        <v>#REF!</v>
      </c>
      <c r="AJ16" s="192" t="e">
        <f>IF(AND('Mapa final'!#REF!="Alta",'Mapa final'!#REF!="Catastrófico"),CONCATENATE("R1C",'Mapa final'!#REF!),"")</f>
        <v>#REF!</v>
      </c>
      <c r="AK16" s="192" t="e">
        <f>IF(AND('Mapa final'!#REF!="Alta",'Mapa final'!#REF!="Catastrófico"),CONCATENATE("R1C",'Mapa final'!#REF!),"")</f>
        <v>#REF!</v>
      </c>
      <c r="AL16" s="192" t="e">
        <f>IF(AND('Mapa final'!#REF!="Alta",'Mapa final'!#REF!="Catastrófico"),CONCATENATE("R1C",'Mapa final'!#REF!),"")</f>
        <v>#REF!</v>
      </c>
      <c r="AM16" s="193" t="e">
        <f>IF(AND('Mapa final'!#REF!="Alta",'Mapa final'!#REF!="Catastrófico"),CONCATENATE("R1C",'Mapa final'!#REF!),"")</f>
        <v>#REF!</v>
      </c>
      <c r="AN16" s="1"/>
      <c r="AO16" s="423" t="s">
        <v>390</v>
      </c>
      <c r="AP16" s="406"/>
      <c r="AQ16" s="406"/>
      <c r="AR16" s="406"/>
      <c r="AS16" s="406"/>
      <c r="AT16" s="424"/>
      <c r="AU16" s="1"/>
      <c r="AV16" s="1"/>
      <c r="AW16" s="1"/>
      <c r="AX16" s="1"/>
      <c r="AY16" s="1"/>
      <c r="AZ16" s="1"/>
      <c r="BA16" s="1"/>
      <c r="BB16" s="1"/>
      <c r="BC16" s="1"/>
      <c r="BD16" s="1"/>
      <c r="BE16" s="1"/>
      <c r="BF16" s="1"/>
      <c r="BG16" s="1"/>
      <c r="BH16" s="1"/>
      <c r="BI16" s="1"/>
    </row>
    <row r="17" spans="1:61" ht="15" customHeight="1" x14ac:dyDescent="0.25">
      <c r="A17" s="1"/>
      <c r="B17" s="386"/>
      <c r="C17" s="284"/>
      <c r="D17" s="285"/>
      <c r="E17" s="296"/>
      <c r="F17" s="284"/>
      <c r="G17" s="284"/>
      <c r="H17" s="284"/>
      <c r="I17" s="284"/>
      <c r="J17" s="206" t="e">
        <f>IF(AND('Mapa final'!#REF!="Alta",'Mapa final'!#REF!="Leve"),CONCATENATE("R2C",'Mapa final'!#REF!),"")</f>
        <v>#REF!</v>
      </c>
      <c r="K17" s="207" t="e">
        <f>IF(AND('Mapa final'!#REF!="Alta",'Mapa final'!#REF!="Leve"),CONCATENATE("R2C",'Mapa final'!#REF!),"")</f>
        <v>#REF!</v>
      </c>
      <c r="L17" s="207" t="e">
        <f>IF(AND('Mapa final'!#REF!="Alta",'Mapa final'!#REF!="Leve"),CONCATENATE("R2C",'Mapa final'!#REF!),"")</f>
        <v>#REF!</v>
      </c>
      <c r="M17" s="207" t="e">
        <f>IF(AND('Mapa final'!#REF!="Alta",'Mapa final'!#REF!="Leve"),CONCATENATE("R2C",'Mapa final'!#REF!),"")</f>
        <v>#REF!</v>
      </c>
      <c r="N17" s="207" t="e">
        <f>IF(AND('Mapa final'!#REF!="Alta",'Mapa final'!#REF!="Leve"),CONCATENATE("R2C",'Mapa final'!#REF!),"")</f>
        <v>#REF!</v>
      </c>
      <c r="O17" s="208" t="e">
        <f>IF(AND('Mapa final'!#REF!="Alta",'Mapa final'!#REF!="Leve"),CONCATENATE("R2C",'Mapa final'!#REF!),"")</f>
        <v>#REF!</v>
      </c>
      <c r="P17" s="206" t="e">
        <f>IF(AND('Mapa final'!#REF!="Alta",'Mapa final'!#REF!="Menor"),CONCATENATE("R2C",'Mapa final'!#REF!),"")</f>
        <v>#REF!</v>
      </c>
      <c r="Q17" s="207" t="e">
        <f>IF(AND('Mapa final'!#REF!="Alta",'Mapa final'!#REF!="Menor"),CONCATENATE("R2C",'Mapa final'!#REF!),"")</f>
        <v>#REF!</v>
      </c>
      <c r="R17" s="207" t="e">
        <f>IF(AND('Mapa final'!#REF!="Alta",'Mapa final'!#REF!="Menor"),CONCATENATE("R2C",'Mapa final'!#REF!),"")</f>
        <v>#REF!</v>
      </c>
      <c r="S17" s="207" t="e">
        <f>IF(AND('Mapa final'!#REF!="Alta",'Mapa final'!#REF!="Menor"),CONCATENATE("R2C",'Mapa final'!#REF!),"")</f>
        <v>#REF!</v>
      </c>
      <c r="T17" s="207" t="e">
        <f>IF(AND('Mapa final'!#REF!="Alta",'Mapa final'!#REF!="Menor"),CONCATENATE("R2C",'Mapa final'!#REF!),"")</f>
        <v>#REF!</v>
      </c>
      <c r="U17" s="208" t="e">
        <f>IF(AND('Mapa final'!#REF!="Alta",'Mapa final'!#REF!="Menor"),CONCATENATE("R2C",'Mapa final'!#REF!),"")</f>
        <v>#REF!</v>
      </c>
      <c r="V17" s="194" t="e">
        <f>IF(AND('Mapa final'!#REF!="Alta",'Mapa final'!#REF!="Moderado"),CONCATENATE("R2C",'Mapa final'!#REF!),"")</f>
        <v>#REF!</v>
      </c>
      <c r="W17" s="195" t="e">
        <f>IF(AND('Mapa final'!#REF!="Alta",'Mapa final'!#REF!="Moderado"),CONCATENATE("R2C",'Mapa final'!#REF!),"")</f>
        <v>#REF!</v>
      </c>
      <c r="X17" s="195" t="e">
        <f>IF(AND('Mapa final'!#REF!="Alta",'Mapa final'!#REF!="Moderado"),CONCATENATE("R2C",'Mapa final'!#REF!),"")</f>
        <v>#REF!</v>
      </c>
      <c r="Y17" s="195" t="e">
        <f>IF(AND('Mapa final'!#REF!="Alta",'Mapa final'!#REF!="Moderado"),CONCATENATE("R2C",'Mapa final'!#REF!),"")</f>
        <v>#REF!</v>
      </c>
      <c r="Z17" s="195" t="e">
        <f>IF(AND('Mapa final'!#REF!="Alta",'Mapa final'!#REF!="Moderado"),CONCATENATE("R2C",'Mapa final'!#REF!),"")</f>
        <v>#REF!</v>
      </c>
      <c r="AA17" s="196" t="e">
        <f>IF(AND('Mapa final'!#REF!="Alta",'Mapa final'!#REF!="Moderado"),CONCATENATE("R2C",'Mapa final'!#REF!),"")</f>
        <v>#REF!</v>
      </c>
      <c r="AB17" s="194" t="e">
        <f>IF(AND('Mapa final'!#REF!="Alta",'Mapa final'!#REF!="Mayor"),CONCATENATE("R2C",'Mapa final'!#REF!),"")</f>
        <v>#REF!</v>
      </c>
      <c r="AC17" s="195" t="e">
        <f>IF(AND('Mapa final'!#REF!="Alta",'Mapa final'!#REF!="Mayor"),CONCATENATE("R2C",'Mapa final'!#REF!),"")</f>
        <v>#REF!</v>
      </c>
      <c r="AD17" s="195" t="e">
        <f>IF(AND('Mapa final'!#REF!="Alta",'Mapa final'!#REF!="Mayor"),CONCATENATE("R2C",'Mapa final'!#REF!),"")</f>
        <v>#REF!</v>
      </c>
      <c r="AE17" s="195" t="e">
        <f>IF(AND('Mapa final'!#REF!="Alta",'Mapa final'!#REF!="Mayor"),CONCATENATE("R2C",'Mapa final'!#REF!),"")</f>
        <v>#REF!</v>
      </c>
      <c r="AF17" s="195" t="e">
        <f>IF(AND('Mapa final'!#REF!="Alta",'Mapa final'!#REF!="Mayor"),CONCATENATE("R2C",'Mapa final'!#REF!),"")</f>
        <v>#REF!</v>
      </c>
      <c r="AG17" s="196" t="e">
        <f>IF(AND('Mapa final'!#REF!="Alta",'Mapa final'!#REF!="Mayor"),CONCATENATE("R2C",'Mapa final'!#REF!),"")</f>
        <v>#REF!</v>
      </c>
      <c r="AH17" s="197" t="e">
        <f>IF(AND('Mapa final'!#REF!="Alta",'Mapa final'!#REF!="Catastrófico"),CONCATENATE("R2C",'Mapa final'!#REF!),"")</f>
        <v>#REF!</v>
      </c>
      <c r="AI17" s="198" t="e">
        <f>IF(AND('Mapa final'!#REF!="Alta",'Mapa final'!#REF!="Catastrófico"),CONCATENATE("R2C",'Mapa final'!#REF!),"")</f>
        <v>#REF!</v>
      </c>
      <c r="AJ17" s="198" t="e">
        <f>IF(AND('Mapa final'!#REF!="Alta",'Mapa final'!#REF!="Catastrófico"),CONCATENATE("R2C",'Mapa final'!#REF!),"")</f>
        <v>#REF!</v>
      </c>
      <c r="AK17" s="198" t="e">
        <f>IF(AND('Mapa final'!#REF!="Alta",'Mapa final'!#REF!="Catastrófico"),CONCATENATE("R2C",'Mapa final'!#REF!),"")</f>
        <v>#REF!</v>
      </c>
      <c r="AL17" s="198" t="e">
        <f>IF(AND('Mapa final'!#REF!="Alta",'Mapa final'!#REF!="Catastrófico"),CONCATENATE("R2C",'Mapa final'!#REF!),"")</f>
        <v>#REF!</v>
      </c>
      <c r="AM17" s="199" t="e">
        <f>IF(AND('Mapa final'!#REF!="Alta",'Mapa final'!#REF!="Catastrófico"),CONCATENATE("R2C",'Mapa final'!#REF!),"")</f>
        <v>#REF!</v>
      </c>
      <c r="AN17" s="1"/>
      <c r="AO17" s="425"/>
      <c r="AP17" s="284"/>
      <c r="AQ17" s="284"/>
      <c r="AR17" s="284"/>
      <c r="AS17" s="284"/>
      <c r="AT17" s="426"/>
      <c r="AU17" s="1"/>
      <c r="AV17" s="1"/>
      <c r="AW17" s="1"/>
      <c r="AX17" s="1"/>
      <c r="AY17" s="1"/>
      <c r="AZ17" s="1"/>
      <c r="BA17" s="1"/>
      <c r="BB17" s="1"/>
      <c r="BC17" s="1"/>
      <c r="BD17" s="1"/>
      <c r="BE17" s="1"/>
      <c r="BF17" s="1"/>
      <c r="BG17" s="1"/>
      <c r="BH17" s="1"/>
      <c r="BI17" s="1"/>
    </row>
    <row r="18" spans="1:61" ht="15" customHeight="1" x14ac:dyDescent="0.25">
      <c r="A18" s="1"/>
      <c r="B18" s="386"/>
      <c r="C18" s="284"/>
      <c r="D18" s="285"/>
      <c r="E18" s="296"/>
      <c r="F18" s="284"/>
      <c r="G18" s="284"/>
      <c r="H18" s="284"/>
      <c r="I18" s="284"/>
      <c r="J18" s="206" t="e">
        <f>IF(AND('Mapa final'!#REF!="Alta",'Mapa final'!#REF!="Leve"),CONCATENATE("R3C",'Mapa final'!#REF!),"")</f>
        <v>#REF!</v>
      </c>
      <c r="K18" s="207" t="e">
        <f>IF(AND('Mapa final'!#REF!="Alta",'Mapa final'!#REF!="Leve"),CONCATENATE("R3C",'Mapa final'!#REF!),"")</f>
        <v>#REF!</v>
      </c>
      <c r="L18" s="207" t="e">
        <f>IF(AND('Mapa final'!#REF!="Alta",'Mapa final'!#REF!="Leve"),CONCATENATE("R3C",'Mapa final'!#REF!),"")</f>
        <v>#REF!</v>
      </c>
      <c r="M18" s="207" t="e">
        <f>IF(AND('Mapa final'!#REF!="Alta",'Mapa final'!#REF!="Leve"),CONCATENATE("R3C",'Mapa final'!#REF!),"")</f>
        <v>#REF!</v>
      </c>
      <c r="N18" s="207" t="e">
        <f>IF(AND('Mapa final'!#REF!="Alta",'Mapa final'!#REF!="Leve"),CONCATENATE("R3C",'Mapa final'!#REF!),"")</f>
        <v>#REF!</v>
      </c>
      <c r="O18" s="208" t="e">
        <f>IF(AND('Mapa final'!#REF!="Alta",'Mapa final'!#REF!="Leve"),CONCATENATE("R3C",'Mapa final'!#REF!),"")</f>
        <v>#REF!</v>
      </c>
      <c r="P18" s="206" t="e">
        <f>IF(AND('Mapa final'!#REF!="Alta",'Mapa final'!#REF!="Menor"),CONCATENATE("R3C",'Mapa final'!#REF!),"")</f>
        <v>#REF!</v>
      </c>
      <c r="Q18" s="207" t="e">
        <f>IF(AND('Mapa final'!#REF!="Alta",'Mapa final'!#REF!="Menor"),CONCATENATE("R3C",'Mapa final'!#REF!),"")</f>
        <v>#REF!</v>
      </c>
      <c r="R18" s="207" t="e">
        <f>IF(AND('Mapa final'!#REF!="Alta",'Mapa final'!#REF!="Menor"),CONCATENATE("R3C",'Mapa final'!#REF!),"")</f>
        <v>#REF!</v>
      </c>
      <c r="S18" s="207" t="e">
        <f>IF(AND('Mapa final'!#REF!="Alta",'Mapa final'!#REF!="Menor"),CONCATENATE("R3C",'Mapa final'!#REF!),"")</f>
        <v>#REF!</v>
      </c>
      <c r="T18" s="207" t="e">
        <f>IF(AND('Mapa final'!#REF!="Alta",'Mapa final'!#REF!="Menor"),CONCATENATE("R3C",'Mapa final'!#REF!),"")</f>
        <v>#REF!</v>
      </c>
      <c r="U18" s="208" t="e">
        <f>IF(AND('Mapa final'!#REF!="Alta",'Mapa final'!#REF!="Menor"),CONCATENATE("R3C",'Mapa final'!#REF!),"")</f>
        <v>#REF!</v>
      </c>
      <c r="V18" s="194" t="e">
        <f>IF(AND('Mapa final'!#REF!="Alta",'Mapa final'!#REF!="Moderado"),CONCATENATE("R3C",'Mapa final'!#REF!),"")</f>
        <v>#REF!</v>
      </c>
      <c r="W18" s="195" t="e">
        <f>IF(AND('Mapa final'!#REF!="Alta",'Mapa final'!#REF!="Moderado"),CONCATENATE("R3C",'Mapa final'!#REF!),"")</f>
        <v>#REF!</v>
      </c>
      <c r="X18" s="195" t="e">
        <f>IF(AND('Mapa final'!#REF!="Alta",'Mapa final'!#REF!="Moderado"),CONCATENATE("R3C",'Mapa final'!#REF!),"")</f>
        <v>#REF!</v>
      </c>
      <c r="Y18" s="195" t="e">
        <f>IF(AND('Mapa final'!#REF!="Alta",'Mapa final'!#REF!="Moderado"),CONCATENATE("R3C",'Mapa final'!#REF!),"")</f>
        <v>#REF!</v>
      </c>
      <c r="Z18" s="195" t="e">
        <f>IF(AND('Mapa final'!#REF!="Alta",'Mapa final'!#REF!="Moderado"),CONCATENATE("R3C",'Mapa final'!#REF!),"")</f>
        <v>#REF!</v>
      </c>
      <c r="AA18" s="196" t="e">
        <f>IF(AND('Mapa final'!#REF!="Alta",'Mapa final'!#REF!="Moderado"),CONCATENATE("R3C",'Mapa final'!#REF!),"")</f>
        <v>#REF!</v>
      </c>
      <c r="AB18" s="194" t="e">
        <f>IF(AND('Mapa final'!#REF!="Alta",'Mapa final'!#REF!="Mayor"),CONCATENATE("R3C",'Mapa final'!#REF!),"")</f>
        <v>#REF!</v>
      </c>
      <c r="AC18" s="195" t="e">
        <f>IF(AND('Mapa final'!#REF!="Alta",'Mapa final'!#REF!="Mayor"),CONCATENATE("R3C",'Mapa final'!#REF!),"")</f>
        <v>#REF!</v>
      </c>
      <c r="AD18" s="195" t="e">
        <f>IF(AND('Mapa final'!#REF!="Alta",'Mapa final'!#REF!="Mayor"),CONCATENATE("R3C",'Mapa final'!#REF!),"")</f>
        <v>#REF!</v>
      </c>
      <c r="AE18" s="195" t="e">
        <f>IF(AND('Mapa final'!#REF!="Alta",'Mapa final'!#REF!="Mayor"),CONCATENATE("R3C",'Mapa final'!#REF!),"")</f>
        <v>#REF!</v>
      </c>
      <c r="AF18" s="195" t="e">
        <f>IF(AND('Mapa final'!#REF!="Alta",'Mapa final'!#REF!="Mayor"),CONCATENATE("R3C",'Mapa final'!#REF!),"")</f>
        <v>#REF!</v>
      </c>
      <c r="AG18" s="196" t="e">
        <f>IF(AND('Mapa final'!#REF!="Alta",'Mapa final'!#REF!="Mayor"),CONCATENATE("R3C",'Mapa final'!#REF!),"")</f>
        <v>#REF!</v>
      </c>
      <c r="AH18" s="197" t="e">
        <f>IF(AND('Mapa final'!#REF!="Alta",'Mapa final'!#REF!="Catastrófico"),CONCATENATE("R3C",'Mapa final'!#REF!),"")</f>
        <v>#REF!</v>
      </c>
      <c r="AI18" s="198" t="e">
        <f>IF(AND('Mapa final'!#REF!="Alta",'Mapa final'!#REF!="Catastrófico"),CONCATENATE("R3C",'Mapa final'!#REF!),"")</f>
        <v>#REF!</v>
      </c>
      <c r="AJ18" s="198" t="e">
        <f>IF(AND('Mapa final'!#REF!="Alta",'Mapa final'!#REF!="Catastrófico"),CONCATENATE("R3C",'Mapa final'!#REF!),"")</f>
        <v>#REF!</v>
      </c>
      <c r="AK18" s="198" t="e">
        <f>IF(AND('Mapa final'!#REF!="Alta",'Mapa final'!#REF!="Catastrófico"),CONCATENATE("R3C",'Mapa final'!#REF!),"")</f>
        <v>#REF!</v>
      </c>
      <c r="AL18" s="198" t="e">
        <f>IF(AND('Mapa final'!#REF!="Alta",'Mapa final'!#REF!="Catastrófico"),CONCATENATE("R3C",'Mapa final'!#REF!),"")</f>
        <v>#REF!</v>
      </c>
      <c r="AM18" s="199" t="e">
        <f>IF(AND('Mapa final'!#REF!="Alta",'Mapa final'!#REF!="Catastrófico"),CONCATENATE("R3C",'Mapa final'!#REF!),"")</f>
        <v>#REF!</v>
      </c>
      <c r="AN18" s="1"/>
      <c r="AO18" s="425"/>
      <c r="AP18" s="284"/>
      <c r="AQ18" s="284"/>
      <c r="AR18" s="284"/>
      <c r="AS18" s="284"/>
      <c r="AT18" s="426"/>
      <c r="AU18" s="1"/>
      <c r="AV18" s="1"/>
      <c r="AW18" s="1"/>
      <c r="AX18" s="1"/>
      <c r="AY18" s="1"/>
      <c r="AZ18" s="1"/>
      <c r="BA18" s="1"/>
      <c r="BB18" s="1"/>
      <c r="BC18" s="1"/>
      <c r="BD18" s="1"/>
      <c r="BE18" s="1"/>
      <c r="BF18" s="1"/>
      <c r="BG18" s="1"/>
      <c r="BH18" s="1"/>
      <c r="BI18" s="1"/>
    </row>
    <row r="19" spans="1:61" ht="15" customHeight="1" x14ac:dyDescent="0.25">
      <c r="A19" s="1"/>
      <c r="B19" s="386"/>
      <c r="C19" s="284"/>
      <c r="D19" s="285"/>
      <c r="E19" s="296"/>
      <c r="F19" s="284"/>
      <c r="G19" s="284"/>
      <c r="H19" s="284"/>
      <c r="I19" s="284"/>
      <c r="J19" s="206" t="e">
        <f>IF(AND('Mapa final'!#REF!="Alta",'Mapa final'!#REF!="Leve"),CONCATENATE("R4C",'Mapa final'!#REF!),"")</f>
        <v>#REF!</v>
      </c>
      <c r="K19" s="207" t="e">
        <f>IF(AND('Mapa final'!#REF!="Alta",'Mapa final'!#REF!="Leve"),CONCATENATE("R4C",'Mapa final'!#REF!),"")</f>
        <v>#REF!</v>
      </c>
      <c r="L19" s="207" t="e">
        <f>IF(AND('Mapa final'!#REF!="Alta",'Mapa final'!#REF!="Leve"),CONCATENATE("R4C",'Mapa final'!#REF!),"")</f>
        <v>#REF!</v>
      </c>
      <c r="M19" s="207" t="e">
        <f>IF(AND('Mapa final'!#REF!="Alta",'Mapa final'!#REF!="Leve"),CONCATENATE("R4C",'Mapa final'!#REF!),"")</f>
        <v>#REF!</v>
      </c>
      <c r="N19" s="207" t="e">
        <f>IF(AND('Mapa final'!#REF!="Alta",'Mapa final'!#REF!="Leve"),CONCATENATE("R4C",'Mapa final'!#REF!),"")</f>
        <v>#REF!</v>
      </c>
      <c r="O19" s="208" t="e">
        <f>IF(AND('Mapa final'!#REF!="Alta",'Mapa final'!#REF!="Leve"),CONCATENATE("R4C",'Mapa final'!#REF!),"")</f>
        <v>#REF!</v>
      </c>
      <c r="P19" s="206" t="e">
        <f>IF(AND('Mapa final'!#REF!="Alta",'Mapa final'!#REF!="Menor"),CONCATENATE("R4C",'Mapa final'!#REF!),"")</f>
        <v>#REF!</v>
      </c>
      <c r="Q19" s="207" t="e">
        <f>IF(AND('Mapa final'!#REF!="Alta",'Mapa final'!#REF!="Menor"),CONCATENATE("R4C",'Mapa final'!#REF!),"")</f>
        <v>#REF!</v>
      </c>
      <c r="R19" s="207" t="e">
        <f>IF(AND('Mapa final'!#REF!="Alta",'Mapa final'!#REF!="Menor"),CONCATENATE("R4C",'Mapa final'!#REF!),"")</f>
        <v>#REF!</v>
      </c>
      <c r="S19" s="207" t="e">
        <f>IF(AND('Mapa final'!#REF!="Alta",'Mapa final'!#REF!="Menor"),CONCATENATE("R4C",'Mapa final'!#REF!),"")</f>
        <v>#REF!</v>
      </c>
      <c r="T19" s="207" t="e">
        <f>IF(AND('Mapa final'!#REF!="Alta",'Mapa final'!#REF!="Menor"),CONCATENATE("R4C",'Mapa final'!#REF!),"")</f>
        <v>#REF!</v>
      </c>
      <c r="U19" s="208" t="e">
        <f>IF(AND('Mapa final'!#REF!="Alta",'Mapa final'!#REF!="Menor"),CONCATENATE("R4C",'Mapa final'!#REF!),"")</f>
        <v>#REF!</v>
      </c>
      <c r="V19" s="194" t="e">
        <f>IF(AND('Mapa final'!#REF!="Alta",'Mapa final'!#REF!="Moderado"),CONCATENATE("R4C",'Mapa final'!#REF!),"")</f>
        <v>#REF!</v>
      </c>
      <c r="W19" s="195" t="e">
        <f>IF(AND('Mapa final'!#REF!="Alta",'Mapa final'!#REF!="Moderado"),CONCATENATE("R4C",'Mapa final'!#REF!),"")</f>
        <v>#REF!</v>
      </c>
      <c r="X19" s="195" t="e">
        <f>IF(AND('Mapa final'!#REF!="Alta",'Mapa final'!#REF!="Moderado"),CONCATENATE("R4C",'Mapa final'!#REF!),"")</f>
        <v>#REF!</v>
      </c>
      <c r="Y19" s="195" t="e">
        <f>IF(AND('Mapa final'!#REF!="Alta",'Mapa final'!#REF!="Moderado"),CONCATENATE("R4C",'Mapa final'!#REF!),"")</f>
        <v>#REF!</v>
      </c>
      <c r="Z19" s="195" t="e">
        <f>IF(AND('Mapa final'!#REF!="Alta",'Mapa final'!#REF!="Moderado"),CONCATENATE("R4C",'Mapa final'!#REF!),"")</f>
        <v>#REF!</v>
      </c>
      <c r="AA19" s="196" t="e">
        <f>IF(AND('Mapa final'!#REF!="Alta",'Mapa final'!#REF!="Moderado"),CONCATENATE("R4C",'Mapa final'!#REF!),"")</f>
        <v>#REF!</v>
      </c>
      <c r="AB19" s="194" t="e">
        <f>IF(AND('Mapa final'!#REF!="Alta",'Mapa final'!#REF!="Mayor"),CONCATENATE("R4C",'Mapa final'!#REF!),"")</f>
        <v>#REF!</v>
      </c>
      <c r="AC19" s="195" t="e">
        <f>IF(AND('Mapa final'!#REF!="Alta",'Mapa final'!#REF!="Mayor"),CONCATENATE("R4C",'Mapa final'!#REF!),"")</f>
        <v>#REF!</v>
      </c>
      <c r="AD19" s="195" t="e">
        <f>IF(AND('Mapa final'!#REF!="Alta",'Mapa final'!#REF!="Mayor"),CONCATENATE("R4C",'Mapa final'!#REF!),"")</f>
        <v>#REF!</v>
      </c>
      <c r="AE19" s="195" t="e">
        <f>IF(AND('Mapa final'!#REF!="Alta",'Mapa final'!#REF!="Mayor"),CONCATENATE("R4C",'Mapa final'!#REF!),"")</f>
        <v>#REF!</v>
      </c>
      <c r="AF19" s="195" t="e">
        <f>IF(AND('Mapa final'!#REF!="Alta",'Mapa final'!#REF!="Mayor"),CONCATENATE("R4C",'Mapa final'!#REF!),"")</f>
        <v>#REF!</v>
      </c>
      <c r="AG19" s="196" t="e">
        <f>IF(AND('Mapa final'!#REF!="Alta",'Mapa final'!#REF!="Mayor"),CONCATENATE("R4C",'Mapa final'!#REF!),"")</f>
        <v>#REF!</v>
      </c>
      <c r="AH19" s="197" t="e">
        <f>IF(AND('Mapa final'!#REF!="Alta",'Mapa final'!#REF!="Catastrófico"),CONCATENATE("R4C",'Mapa final'!#REF!),"")</f>
        <v>#REF!</v>
      </c>
      <c r="AI19" s="198" t="e">
        <f>IF(AND('Mapa final'!#REF!="Alta",'Mapa final'!#REF!="Catastrófico"),CONCATENATE("R4C",'Mapa final'!#REF!),"")</f>
        <v>#REF!</v>
      </c>
      <c r="AJ19" s="198" t="e">
        <f>IF(AND('Mapa final'!#REF!="Alta",'Mapa final'!#REF!="Catastrófico"),CONCATENATE("R4C",'Mapa final'!#REF!),"")</f>
        <v>#REF!</v>
      </c>
      <c r="AK19" s="198" t="e">
        <f>IF(AND('Mapa final'!#REF!="Alta",'Mapa final'!#REF!="Catastrófico"),CONCATENATE("R4C",'Mapa final'!#REF!),"")</f>
        <v>#REF!</v>
      </c>
      <c r="AL19" s="198" t="e">
        <f>IF(AND('Mapa final'!#REF!="Alta",'Mapa final'!#REF!="Catastrófico"),CONCATENATE("R4C",'Mapa final'!#REF!),"")</f>
        <v>#REF!</v>
      </c>
      <c r="AM19" s="199" t="e">
        <f>IF(AND('Mapa final'!#REF!="Alta",'Mapa final'!#REF!="Catastrófico"),CONCATENATE("R4C",'Mapa final'!#REF!),"")</f>
        <v>#REF!</v>
      </c>
      <c r="AN19" s="1"/>
      <c r="AO19" s="425"/>
      <c r="AP19" s="284"/>
      <c r="AQ19" s="284"/>
      <c r="AR19" s="284"/>
      <c r="AS19" s="284"/>
      <c r="AT19" s="426"/>
      <c r="AU19" s="1"/>
      <c r="AV19" s="1"/>
      <c r="AW19" s="1"/>
      <c r="AX19" s="1"/>
      <c r="AY19" s="1"/>
      <c r="AZ19" s="1"/>
      <c r="BA19" s="1"/>
      <c r="BB19" s="1"/>
      <c r="BC19" s="1"/>
      <c r="BD19" s="1"/>
      <c r="BE19" s="1"/>
      <c r="BF19" s="1"/>
      <c r="BG19" s="1"/>
      <c r="BH19" s="1"/>
      <c r="BI19" s="1"/>
    </row>
    <row r="20" spans="1:61" ht="15" customHeight="1" x14ac:dyDescent="0.25">
      <c r="A20" s="1"/>
      <c r="B20" s="386"/>
      <c r="C20" s="284"/>
      <c r="D20" s="285"/>
      <c r="E20" s="296"/>
      <c r="F20" s="284"/>
      <c r="G20" s="284"/>
      <c r="H20" s="284"/>
      <c r="I20" s="284"/>
      <c r="J20" s="206" t="e">
        <f>IF(AND('Mapa final'!#REF!="Alta",'Mapa final'!#REF!="Leve"),CONCATENATE("R5C",'Mapa final'!#REF!),"")</f>
        <v>#REF!</v>
      </c>
      <c r="K20" s="207" t="e">
        <f>IF(AND('Mapa final'!#REF!="Alta",'Mapa final'!#REF!="Leve"),CONCATENATE("R5C",'Mapa final'!#REF!),"")</f>
        <v>#REF!</v>
      </c>
      <c r="L20" s="207" t="e">
        <f>IF(AND('Mapa final'!#REF!="Alta",'Mapa final'!#REF!="Leve"),CONCATENATE("R5C",'Mapa final'!#REF!),"")</f>
        <v>#REF!</v>
      </c>
      <c r="M20" s="207" t="e">
        <f>IF(AND('Mapa final'!#REF!="Alta",'Mapa final'!#REF!="Leve"),CONCATENATE("R5C",'Mapa final'!#REF!),"")</f>
        <v>#REF!</v>
      </c>
      <c r="N20" s="207" t="e">
        <f>IF(AND('Mapa final'!#REF!="Alta",'Mapa final'!#REF!="Leve"),CONCATENATE("R5C",'Mapa final'!#REF!),"")</f>
        <v>#REF!</v>
      </c>
      <c r="O20" s="208" t="e">
        <f>IF(AND('Mapa final'!#REF!="Alta",'Mapa final'!#REF!="Leve"),CONCATENATE("R5C",'Mapa final'!#REF!),"")</f>
        <v>#REF!</v>
      </c>
      <c r="P20" s="206" t="e">
        <f>IF(AND('Mapa final'!#REF!="Alta",'Mapa final'!#REF!="Menor"),CONCATENATE("R5C",'Mapa final'!#REF!),"")</f>
        <v>#REF!</v>
      </c>
      <c r="Q20" s="207" t="e">
        <f>IF(AND('Mapa final'!#REF!="Alta",'Mapa final'!#REF!="Menor"),CONCATENATE("R5C",'Mapa final'!#REF!),"")</f>
        <v>#REF!</v>
      </c>
      <c r="R20" s="207" t="e">
        <f>IF(AND('Mapa final'!#REF!="Alta",'Mapa final'!#REF!="Menor"),CONCATENATE("R5C",'Mapa final'!#REF!),"")</f>
        <v>#REF!</v>
      </c>
      <c r="S20" s="207" t="e">
        <f>IF(AND('Mapa final'!#REF!="Alta",'Mapa final'!#REF!="Menor"),CONCATENATE("R5C",'Mapa final'!#REF!),"")</f>
        <v>#REF!</v>
      </c>
      <c r="T20" s="207" t="e">
        <f>IF(AND('Mapa final'!#REF!="Alta",'Mapa final'!#REF!="Menor"),CONCATENATE("R5C",'Mapa final'!#REF!),"")</f>
        <v>#REF!</v>
      </c>
      <c r="U20" s="208" t="e">
        <f>IF(AND('Mapa final'!#REF!="Alta",'Mapa final'!#REF!="Menor"),CONCATENATE("R5C",'Mapa final'!#REF!),"")</f>
        <v>#REF!</v>
      </c>
      <c r="V20" s="194" t="e">
        <f>IF(AND('Mapa final'!#REF!="Alta",'Mapa final'!#REF!="Moderado"),CONCATENATE("R5C",'Mapa final'!#REF!),"")</f>
        <v>#REF!</v>
      </c>
      <c r="W20" s="195" t="e">
        <f>IF(AND('Mapa final'!#REF!="Alta",'Mapa final'!#REF!="Moderado"),CONCATENATE("R5C",'Mapa final'!#REF!),"")</f>
        <v>#REF!</v>
      </c>
      <c r="X20" s="195" t="e">
        <f>IF(AND('Mapa final'!#REF!="Alta",'Mapa final'!#REF!="Moderado"),CONCATENATE("R5C",'Mapa final'!#REF!),"")</f>
        <v>#REF!</v>
      </c>
      <c r="Y20" s="195" t="e">
        <f>IF(AND('Mapa final'!#REF!="Alta",'Mapa final'!#REF!="Moderado"),CONCATENATE("R5C",'Mapa final'!#REF!),"")</f>
        <v>#REF!</v>
      </c>
      <c r="Z20" s="195" t="e">
        <f>IF(AND('Mapa final'!#REF!="Alta",'Mapa final'!#REF!="Moderado"),CONCATENATE("R5C",'Mapa final'!#REF!),"")</f>
        <v>#REF!</v>
      </c>
      <c r="AA20" s="196" t="e">
        <f>IF(AND('Mapa final'!#REF!="Alta",'Mapa final'!#REF!="Moderado"),CONCATENATE("R5C",'Mapa final'!#REF!),"")</f>
        <v>#REF!</v>
      </c>
      <c r="AB20" s="194" t="e">
        <f>IF(AND('Mapa final'!#REF!="Alta",'Mapa final'!#REF!="Mayor"),CONCATENATE("R5C",'Mapa final'!#REF!),"")</f>
        <v>#REF!</v>
      </c>
      <c r="AC20" s="195" t="e">
        <f>IF(AND('Mapa final'!#REF!="Alta",'Mapa final'!#REF!="Mayor"),CONCATENATE("R5C",'Mapa final'!#REF!),"")</f>
        <v>#REF!</v>
      </c>
      <c r="AD20" s="195" t="e">
        <f>IF(AND('Mapa final'!#REF!="Alta",'Mapa final'!#REF!="Mayor"),CONCATENATE("R5C",'Mapa final'!#REF!),"")</f>
        <v>#REF!</v>
      </c>
      <c r="AE20" s="195" t="e">
        <f>IF(AND('Mapa final'!#REF!="Alta",'Mapa final'!#REF!="Mayor"),CONCATENATE("R5C",'Mapa final'!#REF!),"")</f>
        <v>#REF!</v>
      </c>
      <c r="AF20" s="195" t="e">
        <f>IF(AND('Mapa final'!#REF!="Alta",'Mapa final'!#REF!="Mayor"),CONCATENATE("R5C",'Mapa final'!#REF!),"")</f>
        <v>#REF!</v>
      </c>
      <c r="AG20" s="196" t="e">
        <f>IF(AND('Mapa final'!#REF!="Alta",'Mapa final'!#REF!="Mayor"),CONCATENATE("R5C",'Mapa final'!#REF!),"")</f>
        <v>#REF!</v>
      </c>
      <c r="AH20" s="197" t="e">
        <f>IF(AND('Mapa final'!#REF!="Alta",'Mapa final'!#REF!="Catastrófico"),CONCATENATE("R5C",'Mapa final'!#REF!),"")</f>
        <v>#REF!</v>
      </c>
      <c r="AI20" s="198" t="e">
        <f>IF(AND('Mapa final'!#REF!="Alta",'Mapa final'!#REF!="Catastrófico"),CONCATENATE("R5C",'Mapa final'!#REF!),"")</f>
        <v>#REF!</v>
      </c>
      <c r="AJ20" s="198" t="e">
        <f>IF(AND('Mapa final'!#REF!="Alta",'Mapa final'!#REF!="Catastrófico"),CONCATENATE("R5C",'Mapa final'!#REF!),"")</f>
        <v>#REF!</v>
      </c>
      <c r="AK20" s="198" t="e">
        <f>IF(AND('Mapa final'!#REF!="Alta",'Mapa final'!#REF!="Catastrófico"),CONCATENATE("R5C",'Mapa final'!#REF!),"")</f>
        <v>#REF!</v>
      </c>
      <c r="AL20" s="198" t="e">
        <f>IF(AND('Mapa final'!#REF!="Alta",'Mapa final'!#REF!="Catastrófico"),CONCATENATE("R5C",'Mapa final'!#REF!),"")</f>
        <v>#REF!</v>
      </c>
      <c r="AM20" s="199" t="e">
        <f>IF(AND('Mapa final'!#REF!="Alta",'Mapa final'!#REF!="Catastrófico"),CONCATENATE("R5C",'Mapa final'!#REF!),"")</f>
        <v>#REF!</v>
      </c>
      <c r="AN20" s="1"/>
      <c r="AO20" s="425"/>
      <c r="AP20" s="284"/>
      <c r="AQ20" s="284"/>
      <c r="AR20" s="284"/>
      <c r="AS20" s="284"/>
      <c r="AT20" s="426"/>
      <c r="AU20" s="1"/>
      <c r="AV20" s="1"/>
      <c r="AW20" s="1"/>
      <c r="AX20" s="1"/>
      <c r="AY20" s="1"/>
      <c r="AZ20" s="1"/>
      <c r="BA20" s="1"/>
      <c r="BB20" s="1"/>
      <c r="BC20" s="1"/>
      <c r="BD20" s="1"/>
      <c r="BE20" s="1"/>
      <c r="BF20" s="1"/>
      <c r="BG20" s="1"/>
      <c r="BH20" s="1"/>
      <c r="BI20" s="1"/>
    </row>
    <row r="21" spans="1:61" ht="15" customHeight="1" x14ac:dyDescent="0.25">
      <c r="A21" s="1"/>
      <c r="B21" s="386"/>
      <c r="C21" s="284"/>
      <c r="D21" s="285"/>
      <c r="E21" s="296"/>
      <c r="F21" s="284"/>
      <c r="G21" s="284"/>
      <c r="H21" s="284"/>
      <c r="I21" s="284"/>
      <c r="J21" s="206" t="e">
        <f>IF(AND('Mapa final'!#REF!="Alta",'Mapa final'!#REF!="Leve"),CONCATENATE("R6C",'Mapa final'!#REF!),"")</f>
        <v>#REF!</v>
      </c>
      <c r="K21" s="207" t="e">
        <f>IF(AND('Mapa final'!#REF!="Alta",'Mapa final'!#REF!="Leve"),CONCATENATE("R6C",'Mapa final'!#REF!),"")</f>
        <v>#REF!</v>
      </c>
      <c r="L21" s="207" t="e">
        <f>IF(AND('Mapa final'!#REF!="Alta",'Mapa final'!#REF!="Leve"),CONCATENATE("R6C",'Mapa final'!#REF!),"")</f>
        <v>#REF!</v>
      </c>
      <c r="M21" s="207" t="e">
        <f>IF(AND('Mapa final'!#REF!="Alta",'Mapa final'!#REF!="Leve"),CONCATENATE("R6C",'Mapa final'!#REF!),"")</f>
        <v>#REF!</v>
      </c>
      <c r="N21" s="207" t="e">
        <f>IF(AND('Mapa final'!#REF!="Alta",'Mapa final'!#REF!="Leve"),CONCATENATE("R6C",'Mapa final'!#REF!),"")</f>
        <v>#REF!</v>
      </c>
      <c r="O21" s="208" t="e">
        <f>IF(AND('Mapa final'!#REF!="Alta",'Mapa final'!#REF!="Leve"),CONCATENATE("R6C",'Mapa final'!#REF!),"")</f>
        <v>#REF!</v>
      </c>
      <c r="P21" s="206" t="e">
        <f>IF(AND('Mapa final'!#REF!="Alta",'Mapa final'!#REF!="Menor"),CONCATENATE("R6C",'Mapa final'!#REF!),"")</f>
        <v>#REF!</v>
      </c>
      <c r="Q21" s="207" t="e">
        <f>IF(AND('Mapa final'!#REF!="Alta",'Mapa final'!#REF!="Menor"),CONCATENATE("R6C",'Mapa final'!#REF!),"")</f>
        <v>#REF!</v>
      </c>
      <c r="R21" s="207" t="e">
        <f>IF(AND('Mapa final'!#REF!="Alta",'Mapa final'!#REF!="Menor"),CONCATENATE("R6C",'Mapa final'!#REF!),"")</f>
        <v>#REF!</v>
      </c>
      <c r="S21" s="207" t="e">
        <f>IF(AND('Mapa final'!#REF!="Alta",'Mapa final'!#REF!="Menor"),CONCATENATE("R6C",'Mapa final'!#REF!),"")</f>
        <v>#REF!</v>
      </c>
      <c r="T21" s="207" t="e">
        <f>IF(AND('Mapa final'!#REF!="Alta",'Mapa final'!#REF!="Menor"),CONCATENATE("R6C",'Mapa final'!#REF!),"")</f>
        <v>#REF!</v>
      </c>
      <c r="U21" s="208" t="e">
        <f>IF(AND('Mapa final'!#REF!="Alta",'Mapa final'!#REF!="Menor"),CONCATENATE("R6C",'Mapa final'!#REF!),"")</f>
        <v>#REF!</v>
      </c>
      <c r="V21" s="194" t="e">
        <f>IF(AND('Mapa final'!#REF!="Alta",'Mapa final'!#REF!="Moderado"),CONCATENATE("R6C",'Mapa final'!#REF!),"")</f>
        <v>#REF!</v>
      </c>
      <c r="W21" s="195" t="e">
        <f>IF(AND('Mapa final'!#REF!="Alta",'Mapa final'!#REF!="Moderado"),CONCATENATE("R6C",'Mapa final'!#REF!),"")</f>
        <v>#REF!</v>
      </c>
      <c r="X21" s="195" t="e">
        <f>IF(AND('Mapa final'!#REF!="Alta",'Mapa final'!#REF!="Moderado"),CONCATENATE("R6C",'Mapa final'!#REF!),"")</f>
        <v>#REF!</v>
      </c>
      <c r="Y21" s="195" t="e">
        <f>IF(AND('Mapa final'!#REF!="Alta",'Mapa final'!#REF!="Moderado"),CONCATENATE("R6C",'Mapa final'!#REF!),"")</f>
        <v>#REF!</v>
      </c>
      <c r="Z21" s="195" t="e">
        <f>IF(AND('Mapa final'!#REF!="Alta",'Mapa final'!#REF!="Moderado"),CONCATENATE("R6C",'Mapa final'!#REF!),"")</f>
        <v>#REF!</v>
      </c>
      <c r="AA21" s="196" t="e">
        <f>IF(AND('Mapa final'!#REF!="Alta",'Mapa final'!#REF!="Moderado"),CONCATENATE("R6C",'Mapa final'!#REF!),"")</f>
        <v>#REF!</v>
      </c>
      <c r="AB21" s="194" t="e">
        <f>IF(AND('Mapa final'!#REF!="Alta",'Mapa final'!#REF!="Mayor"),CONCATENATE("R6C",'Mapa final'!#REF!),"")</f>
        <v>#REF!</v>
      </c>
      <c r="AC21" s="195" t="e">
        <f>IF(AND('Mapa final'!#REF!="Alta",'Mapa final'!#REF!="Mayor"),CONCATENATE("R6C",'Mapa final'!#REF!),"")</f>
        <v>#REF!</v>
      </c>
      <c r="AD21" s="195" t="e">
        <f>IF(AND('Mapa final'!#REF!="Alta",'Mapa final'!#REF!="Mayor"),CONCATENATE("R6C",'Mapa final'!#REF!),"")</f>
        <v>#REF!</v>
      </c>
      <c r="AE21" s="195" t="e">
        <f>IF(AND('Mapa final'!#REF!="Alta",'Mapa final'!#REF!="Mayor"),CONCATENATE("R6C",'Mapa final'!#REF!),"")</f>
        <v>#REF!</v>
      </c>
      <c r="AF21" s="195" t="e">
        <f>IF(AND('Mapa final'!#REF!="Alta",'Mapa final'!#REF!="Mayor"),CONCATENATE("R6C",'Mapa final'!#REF!),"")</f>
        <v>#REF!</v>
      </c>
      <c r="AG21" s="196" t="e">
        <f>IF(AND('Mapa final'!#REF!="Alta",'Mapa final'!#REF!="Mayor"),CONCATENATE("R6C",'Mapa final'!#REF!),"")</f>
        <v>#REF!</v>
      </c>
      <c r="AH21" s="197" t="e">
        <f>IF(AND('Mapa final'!#REF!="Alta",'Mapa final'!#REF!="Catastrófico"),CONCATENATE("R6C",'Mapa final'!#REF!),"")</f>
        <v>#REF!</v>
      </c>
      <c r="AI21" s="198" t="e">
        <f>IF(AND('Mapa final'!#REF!="Alta",'Mapa final'!#REF!="Catastrófico"),CONCATENATE("R6C",'Mapa final'!#REF!),"")</f>
        <v>#REF!</v>
      </c>
      <c r="AJ21" s="198" t="e">
        <f>IF(AND('Mapa final'!#REF!="Alta",'Mapa final'!#REF!="Catastrófico"),CONCATENATE("R6C",'Mapa final'!#REF!),"")</f>
        <v>#REF!</v>
      </c>
      <c r="AK21" s="198" t="e">
        <f>IF(AND('Mapa final'!#REF!="Alta",'Mapa final'!#REF!="Catastrófico"),CONCATENATE("R6C",'Mapa final'!#REF!),"")</f>
        <v>#REF!</v>
      </c>
      <c r="AL21" s="198" t="e">
        <f>IF(AND('Mapa final'!#REF!="Alta",'Mapa final'!#REF!="Catastrófico"),CONCATENATE("R6C",'Mapa final'!#REF!),"")</f>
        <v>#REF!</v>
      </c>
      <c r="AM21" s="199" t="e">
        <f>IF(AND('Mapa final'!#REF!="Alta",'Mapa final'!#REF!="Catastrófico"),CONCATENATE("R6C",'Mapa final'!#REF!),"")</f>
        <v>#REF!</v>
      </c>
      <c r="AN21" s="1"/>
      <c r="AO21" s="425"/>
      <c r="AP21" s="284"/>
      <c r="AQ21" s="284"/>
      <c r="AR21" s="284"/>
      <c r="AS21" s="284"/>
      <c r="AT21" s="426"/>
      <c r="AU21" s="1"/>
      <c r="AV21" s="1"/>
      <c r="AW21" s="1"/>
      <c r="AX21" s="1"/>
      <c r="AY21" s="1"/>
      <c r="AZ21" s="1"/>
      <c r="BA21" s="1"/>
      <c r="BB21" s="1"/>
      <c r="BC21" s="1"/>
      <c r="BD21" s="1"/>
      <c r="BE21" s="1"/>
      <c r="BF21" s="1"/>
      <c r="BG21" s="1"/>
      <c r="BH21" s="1"/>
      <c r="BI21" s="1"/>
    </row>
    <row r="22" spans="1:61" ht="15" customHeight="1" x14ac:dyDescent="0.25">
      <c r="A22" s="1"/>
      <c r="B22" s="386"/>
      <c r="C22" s="284"/>
      <c r="D22" s="285"/>
      <c r="E22" s="296"/>
      <c r="F22" s="284"/>
      <c r="G22" s="284"/>
      <c r="H22" s="284"/>
      <c r="I22" s="284"/>
      <c r="J22" s="206" t="e">
        <f>IF(AND('Mapa final'!#REF!="Alta",'Mapa final'!#REF!="Leve"),CONCATENATE("R7C",'Mapa final'!#REF!),"")</f>
        <v>#REF!</v>
      </c>
      <c r="K22" s="207" t="e">
        <f>IF(AND('Mapa final'!#REF!="Alta",'Mapa final'!#REF!="Leve"),CONCATENATE("R7C",'Mapa final'!#REF!),"")</f>
        <v>#REF!</v>
      </c>
      <c r="L22" s="207" t="e">
        <f>IF(AND('Mapa final'!#REF!="Alta",'Mapa final'!#REF!="Leve"),CONCATENATE("R7C",'Mapa final'!#REF!),"")</f>
        <v>#REF!</v>
      </c>
      <c r="M22" s="207" t="e">
        <f>IF(AND('Mapa final'!#REF!="Alta",'Mapa final'!#REF!="Leve"),CONCATENATE("R7C",'Mapa final'!#REF!),"")</f>
        <v>#REF!</v>
      </c>
      <c r="N22" s="207" t="e">
        <f>IF(AND('Mapa final'!#REF!="Alta",'Mapa final'!#REF!="Leve"),CONCATENATE("R7C",'Mapa final'!#REF!),"")</f>
        <v>#REF!</v>
      </c>
      <c r="O22" s="208" t="e">
        <f>IF(AND('Mapa final'!#REF!="Alta",'Mapa final'!#REF!="Leve"),CONCATENATE("R7C",'Mapa final'!#REF!),"")</f>
        <v>#REF!</v>
      </c>
      <c r="P22" s="206" t="e">
        <f>IF(AND('Mapa final'!#REF!="Alta",'Mapa final'!#REF!="Menor"),CONCATENATE("R7C",'Mapa final'!#REF!),"")</f>
        <v>#REF!</v>
      </c>
      <c r="Q22" s="207" t="e">
        <f>IF(AND('Mapa final'!#REF!="Alta",'Mapa final'!#REF!="Menor"),CONCATENATE("R7C",'Mapa final'!#REF!),"")</f>
        <v>#REF!</v>
      </c>
      <c r="R22" s="207" t="e">
        <f>IF(AND('Mapa final'!#REF!="Alta",'Mapa final'!#REF!="Menor"),CONCATENATE("R7C",'Mapa final'!#REF!),"")</f>
        <v>#REF!</v>
      </c>
      <c r="S22" s="207" t="e">
        <f>IF(AND('Mapa final'!#REF!="Alta",'Mapa final'!#REF!="Menor"),CONCATENATE("R7C",'Mapa final'!#REF!),"")</f>
        <v>#REF!</v>
      </c>
      <c r="T22" s="207" t="e">
        <f>IF(AND('Mapa final'!#REF!="Alta",'Mapa final'!#REF!="Menor"),CONCATENATE("R7C",'Mapa final'!#REF!),"")</f>
        <v>#REF!</v>
      </c>
      <c r="U22" s="208" t="e">
        <f>IF(AND('Mapa final'!#REF!="Alta",'Mapa final'!#REF!="Menor"),CONCATENATE("R7C",'Mapa final'!#REF!),"")</f>
        <v>#REF!</v>
      </c>
      <c r="V22" s="194" t="e">
        <f>IF(AND('Mapa final'!#REF!="Alta",'Mapa final'!#REF!="Moderado"),CONCATENATE("R7C",'Mapa final'!#REF!),"")</f>
        <v>#REF!</v>
      </c>
      <c r="W22" s="195" t="e">
        <f>IF(AND('Mapa final'!#REF!="Alta",'Mapa final'!#REF!="Moderado"),CONCATENATE("R7C",'Mapa final'!#REF!),"")</f>
        <v>#REF!</v>
      </c>
      <c r="X22" s="195" t="e">
        <f>IF(AND('Mapa final'!#REF!="Alta",'Mapa final'!#REF!="Moderado"),CONCATENATE("R7C",'Mapa final'!#REF!),"")</f>
        <v>#REF!</v>
      </c>
      <c r="Y22" s="195" t="e">
        <f>IF(AND('Mapa final'!#REF!="Alta",'Mapa final'!#REF!="Moderado"),CONCATENATE("R7C",'Mapa final'!#REF!),"")</f>
        <v>#REF!</v>
      </c>
      <c r="Z22" s="195" t="e">
        <f>IF(AND('Mapa final'!#REF!="Alta",'Mapa final'!#REF!="Moderado"),CONCATENATE("R7C",'Mapa final'!#REF!),"")</f>
        <v>#REF!</v>
      </c>
      <c r="AA22" s="196" t="e">
        <f>IF(AND('Mapa final'!#REF!="Alta",'Mapa final'!#REF!="Moderado"),CONCATENATE("R7C",'Mapa final'!#REF!),"")</f>
        <v>#REF!</v>
      </c>
      <c r="AB22" s="194" t="e">
        <f>IF(AND('Mapa final'!#REF!="Alta",'Mapa final'!#REF!="Mayor"),CONCATENATE("R7C",'Mapa final'!#REF!),"")</f>
        <v>#REF!</v>
      </c>
      <c r="AC22" s="195" t="e">
        <f>IF(AND('Mapa final'!#REF!="Alta",'Mapa final'!#REF!="Mayor"),CONCATENATE("R7C",'Mapa final'!#REF!),"")</f>
        <v>#REF!</v>
      </c>
      <c r="AD22" s="195" t="e">
        <f>IF(AND('Mapa final'!#REF!="Alta",'Mapa final'!#REF!="Mayor"),CONCATENATE("R7C",'Mapa final'!#REF!),"")</f>
        <v>#REF!</v>
      </c>
      <c r="AE22" s="195" t="e">
        <f>IF(AND('Mapa final'!#REF!="Alta",'Mapa final'!#REF!="Mayor"),CONCATENATE("R7C",'Mapa final'!#REF!),"")</f>
        <v>#REF!</v>
      </c>
      <c r="AF22" s="195" t="e">
        <f>IF(AND('Mapa final'!#REF!="Alta",'Mapa final'!#REF!="Mayor"),CONCATENATE("R7C",'Mapa final'!#REF!),"")</f>
        <v>#REF!</v>
      </c>
      <c r="AG22" s="196" t="e">
        <f>IF(AND('Mapa final'!#REF!="Alta",'Mapa final'!#REF!="Mayor"),CONCATENATE("R7C",'Mapa final'!#REF!),"")</f>
        <v>#REF!</v>
      </c>
      <c r="AH22" s="197" t="e">
        <f>IF(AND('Mapa final'!#REF!="Alta",'Mapa final'!#REF!="Catastrófico"),CONCATENATE("R7C",'Mapa final'!#REF!),"")</f>
        <v>#REF!</v>
      </c>
      <c r="AI22" s="198" t="e">
        <f>IF(AND('Mapa final'!#REF!="Alta",'Mapa final'!#REF!="Catastrófico"),CONCATENATE("R7C",'Mapa final'!#REF!),"")</f>
        <v>#REF!</v>
      </c>
      <c r="AJ22" s="198" t="e">
        <f>IF(AND('Mapa final'!#REF!="Alta",'Mapa final'!#REF!="Catastrófico"),CONCATENATE("R7C",'Mapa final'!#REF!),"")</f>
        <v>#REF!</v>
      </c>
      <c r="AK22" s="198" t="e">
        <f>IF(AND('Mapa final'!#REF!="Alta",'Mapa final'!#REF!="Catastrófico"),CONCATENATE("R7C",'Mapa final'!#REF!),"")</f>
        <v>#REF!</v>
      </c>
      <c r="AL22" s="198" t="e">
        <f>IF(AND('Mapa final'!#REF!="Alta",'Mapa final'!#REF!="Catastrófico"),CONCATENATE("R7C",'Mapa final'!#REF!),"")</f>
        <v>#REF!</v>
      </c>
      <c r="AM22" s="199" t="e">
        <f>IF(AND('Mapa final'!#REF!="Alta",'Mapa final'!#REF!="Catastrófico"),CONCATENATE("R7C",'Mapa final'!#REF!),"")</f>
        <v>#REF!</v>
      </c>
      <c r="AN22" s="1"/>
      <c r="AO22" s="425"/>
      <c r="AP22" s="284"/>
      <c r="AQ22" s="284"/>
      <c r="AR22" s="284"/>
      <c r="AS22" s="284"/>
      <c r="AT22" s="426"/>
      <c r="AU22" s="1"/>
      <c r="AV22" s="1"/>
      <c r="AW22" s="1"/>
      <c r="AX22" s="1"/>
      <c r="AY22" s="1"/>
      <c r="AZ22" s="1"/>
      <c r="BA22" s="1"/>
      <c r="BB22" s="1"/>
      <c r="BC22" s="1"/>
      <c r="BD22" s="1"/>
      <c r="BE22" s="1"/>
      <c r="BF22" s="1"/>
      <c r="BG22" s="1"/>
      <c r="BH22" s="1"/>
      <c r="BI22" s="1"/>
    </row>
    <row r="23" spans="1:61" ht="15" customHeight="1" x14ac:dyDescent="0.25">
      <c r="A23" s="1"/>
      <c r="B23" s="386"/>
      <c r="C23" s="284"/>
      <c r="D23" s="285"/>
      <c r="E23" s="296"/>
      <c r="F23" s="284"/>
      <c r="G23" s="284"/>
      <c r="H23" s="284"/>
      <c r="I23" s="284"/>
      <c r="J23" s="206" t="e">
        <f>IF(AND('Mapa final'!#REF!="Alta",'Mapa final'!#REF!="Leve"),CONCATENATE("R8C",'Mapa final'!#REF!),"")</f>
        <v>#REF!</v>
      </c>
      <c r="K23" s="207" t="e">
        <f>IF(AND('Mapa final'!#REF!="Alta",'Mapa final'!#REF!="Leve"),CONCATENATE("R8C",'Mapa final'!#REF!),"")</f>
        <v>#REF!</v>
      </c>
      <c r="L23" s="207" t="e">
        <f>IF(AND('Mapa final'!#REF!="Alta",'Mapa final'!#REF!="Leve"),CONCATENATE("R8C",'Mapa final'!#REF!),"")</f>
        <v>#REF!</v>
      </c>
      <c r="M23" s="207" t="e">
        <f>IF(AND('Mapa final'!#REF!="Alta",'Mapa final'!#REF!="Leve"),CONCATENATE("R8C",'Mapa final'!#REF!),"")</f>
        <v>#REF!</v>
      </c>
      <c r="N23" s="207" t="e">
        <f>IF(AND('Mapa final'!#REF!="Alta",'Mapa final'!#REF!="Leve"),CONCATENATE("R8C",'Mapa final'!#REF!),"")</f>
        <v>#REF!</v>
      </c>
      <c r="O23" s="208" t="e">
        <f>IF(AND('Mapa final'!#REF!="Alta",'Mapa final'!#REF!="Leve"),CONCATENATE("R8C",'Mapa final'!#REF!),"")</f>
        <v>#REF!</v>
      </c>
      <c r="P23" s="206" t="e">
        <f>IF(AND('Mapa final'!#REF!="Alta",'Mapa final'!#REF!="Menor"),CONCATENATE("R8C",'Mapa final'!#REF!),"")</f>
        <v>#REF!</v>
      </c>
      <c r="Q23" s="207" t="e">
        <f>IF(AND('Mapa final'!#REF!="Alta",'Mapa final'!#REF!="Menor"),CONCATENATE("R8C",'Mapa final'!#REF!),"")</f>
        <v>#REF!</v>
      </c>
      <c r="R23" s="207" t="e">
        <f>IF(AND('Mapa final'!#REF!="Alta",'Mapa final'!#REF!="Menor"),CONCATENATE("R8C",'Mapa final'!#REF!),"")</f>
        <v>#REF!</v>
      </c>
      <c r="S23" s="207" t="e">
        <f>IF(AND('Mapa final'!#REF!="Alta",'Mapa final'!#REF!="Menor"),CONCATENATE("R8C",'Mapa final'!#REF!),"")</f>
        <v>#REF!</v>
      </c>
      <c r="T23" s="207" t="e">
        <f>IF(AND('Mapa final'!#REF!="Alta",'Mapa final'!#REF!="Menor"),CONCATENATE("R8C",'Mapa final'!#REF!),"")</f>
        <v>#REF!</v>
      </c>
      <c r="U23" s="208" t="e">
        <f>IF(AND('Mapa final'!#REF!="Alta",'Mapa final'!#REF!="Menor"),CONCATENATE("R8C",'Mapa final'!#REF!),"")</f>
        <v>#REF!</v>
      </c>
      <c r="V23" s="194" t="e">
        <f>IF(AND('Mapa final'!#REF!="Alta",'Mapa final'!#REF!="Moderado"),CONCATENATE("R8C",'Mapa final'!#REF!),"")</f>
        <v>#REF!</v>
      </c>
      <c r="W23" s="195" t="e">
        <f>IF(AND('Mapa final'!#REF!="Alta",'Mapa final'!#REF!="Moderado"),CONCATENATE("R8C",'Mapa final'!#REF!),"")</f>
        <v>#REF!</v>
      </c>
      <c r="X23" s="195" t="e">
        <f>IF(AND('Mapa final'!#REF!="Alta",'Mapa final'!#REF!="Moderado"),CONCATENATE("R8C",'Mapa final'!#REF!),"")</f>
        <v>#REF!</v>
      </c>
      <c r="Y23" s="195" t="e">
        <f>IF(AND('Mapa final'!#REF!="Alta",'Mapa final'!#REF!="Moderado"),CONCATENATE("R8C",'Mapa final'!#REF!),"")</f>
        <v>#REF!</v>
      </c>
      <c r="Z23" s="195" t="e">
        <f>IF(AND('Mapa final'!#REF!="Alta",'Mapa final'!#REF!="Moderado"),CONCATENATE("R8C",'Mapa final'!#REF!),"")</f>
        <v>#REF!</v>
      </c>
      <c r="AA23" s="196" t="e">
        <f>IF(AND('Mapa final'!#REF!="Alta",'Mapa final'!#REF!="Moderado"),CONCATENATE("R8C",'Mapa final'!#REF!),"")</f>
        <v>#REF!</v>
      </c>
      <c r="AB23" s="194" t="e">
        <f>IF(AND('Mapa final'!#REF!="Alta",'Mapa final'!#REF!="Mayor"),CONCATENATE("R8C",'Mapa final'!#REF!),"")</f>
        <v>#REF!</v>
      </c>
      <c r="AC23" s="195" t="e">
        <f>IF(AND('Mapa final'!#REF!="Alta",'Mapa final'!#REF!="Mayor"),CONCATENATE("R8C",'Mapa final'!#REF!),"")</f>
        <v>#REF!</v>
      </c>
      <c r="AD23" s="195" t="e">
        <f>IF(AND('Mapa final'!#REF!="Alta",'Mapa final'!#REF!="Mayor"),CONCATENATE("R8C",'Mapa final'!#REF!),"")</f>
        <v>#REF!</v>
      </c>
      <c r="AE23" s="195" t="e">
        <f>IF(AND('Mapa final'!#REF!="Alta",'Mapa final'!#REF!="Mayor"),CONCATENATE("R8C",'Mapa final'!#REF!),"")</f>
        <v>#REF!</v>
      </c>
      <c r="AF23" s="195" t="e">
        <f>IF(AND('Mapa final'!#REF!="Alta",'Mapa final'!#REF!="Mayor"),CONCATENATE("R8C",'Mapa final'!#REF!),"")</f>
        <v>#REF!</v>
      </c>
      <c r="AG23" s="196" t="e">
        <f>IF(AND('Mapa final'!#REF!="Alta",'Mapa final'!#REF!="Mayor"),CONCATENATE("R8C",'Mapa final'!#REF!),"")</f>
        <v>#REF!</v>
      </c>
      <c r="AH23" s="197" t="e">
        <f>IF(AND('Mapa final'!#REF!="Alta",'Mapa final'!#REF!="Catastrófico"),CONCATENATE("R8C",'Mapa final'!#REF!),"")</f>
        <v>#REF!</v>
      </c>
      <c r="AI23" s="198" t="e">
        <f>IF(AND('Mapa final'!#REF!="Alta",'Mapa final'!#REF!="Catastrófico"),CONCATENATE("R8C",'Mapa final'!#REF!),"")</f>
        <v>#REF!</v>
      </c>
      <c r="AJ23" s="198" t="e">
        <f>IF(AND('Mapa final'!#REF!="Alta",'Mapa final'!#REF!="Catastrófico"),CONCATENATE("R8C",'Mapa final'!#REF!),"")</f>
        <v>#REF!</v>
      </c>
      <c r="AK23" s="198" t="e">
        <f>IF(AND('Mapa final'!#REF!="Alta",'Mapa final'!#REF!="Catastrófico"),CONCATENATE("R8C",'Mapa final'!#REF!),"")</f>
        <v>#REF!</v>
      </c>
      <c r="AL23" s="198" t="e">
        <f>IF(AND('Mapa final'!#REF!="Alta",'Mapa final'!#REF!="Catastrófico"),CONCATENATE("R8C",'Mapa final'!#REF!),"")</f>
        <v>#REF!</v>
      </c>
      <c r="AM23" s="199" t="e">
        <f>IF(AND('Mapa final'!#REF!="Alta",'Mapa final'!#REF!="Catastrófico"),CONCATENATE("R8C",'Mapa final'!#REF!),"")</f>
        <v>#REF!</v>
      </c>
      <c r="AN23" s="1"/>
      <c r="AO23" s="425"/>
      <c r="AP23" s="284"/>
      <c r="AQ23" s="284"/>
      <c r="AR23" s="284"/>
      <c r="AS23" s="284"/>
      <c r="AT23" s="426"/>
      <c r="AU23" s="1"/>
      <c r="AV23" s="1"/>
      <c r="AW23" s="1"/>
      <c r="AX23" s="1"/>
      <c r="AY23" s="1"/>
      <c r="AZ23" s="1"/>
      <c r="BA23" s="1"/>
      <c r="BB23" s="1"/>
      <c r="BC23" s="1"/>
      <c r="BD23" s="1"/>
      <c r="BE23" s="1"/>
      <c r="BF23" s="1"/>
      <c r="BG23" s="1"/>
      <c r="BH23" s="1"/>
      <c r="BI23" s="1"/>
    </row>
    <row r="24" spans="1:61" ht="15" customHeight="1" x14ac:dyDescent="0.25">
      <c r="A24" s="1"/>
      <c r="B24" s="386"/>
      <c r="C24" s="284"/>
      <c r="D24" s="285"/>
      <c r="E24" s="296"/>
      <c r="F24" s="284"/>
      <c r="G24" s="284"/>
      <c r="H24" s="284"/>
      <c r="I24" s="284"/>
      <c r="J24" s="206" t="e">
        <f>IF(AND('Mapa final'!#REF!="Alta",'Mapa final'!#REF!="Leve"),CONCATENATE("R9C",'Mapa final'!#REF!),"")</f>
        <v>#REF!</v>
      </c>
      <c r="K24" s="207" t="e">
        <f>IF(AND('Mapa final'!#REF!="Alta",'Mapa final'!#REF!="Leve"),CONCATENATE("R9C",'Mapa final'!#REF!),"")</f>
        <v>#REF!</v>
      </c>
      <c r="L24" s="207" t="e">
        <f>IF(AND('Mapa final'!#REF!="Alta",'Mapa final'!#REF!="Leve"),CONCATENATE("R9C",'Mapa final'!#REF!),"")</f>
        <v>#REF!</v>
      </c>
      <c r="M24" s="207" t="e">
        <f>IF(AND('Mapa final'!#REF!="Alta",'Mapa final'!#REF!="Leve"),CONCATENATE("R9C",'Mapa final'!#REF!),"")</f>
        <v>#REF!</v>
      </c>
      <c r="N24" s="207" t="e">
        <f>IF(AND('Mapa final'!#REF!="Alta",'Mapa final'!#REF!="Leve"),CONCATENATE("R9C",'Mapa final'!#REF!),"")</f>
        <v>#REF!</v>
      </c>
      <c r="O24" s="208" t="e">
        <f>IF(AND('Mapa final'!#REF!="Alta",'Mapa final'!#REF!="Leve"),CONCATENATE("R9C",'Mapa final'!#REF!),"")</f>
        <v>#REF!</v>
      </c>
      <c r="P24" s="206" t="e">
        <f>IF(AND('Mapa final'!#REF!="Alta",'Mapa final'!#REF!="Menor"),CONCATENATE("R9C",'Mapa final'!#REF!),"")</f>
        <v>#REF!</v>
      </c>
      <c r="Q24" s="207" t="e">
        <f>IF(AND('Mapa final'!#REF!="Alta",'Mapa final'!#REF!="Menor"),CONCATENATE("R9C",'Mapa final'!#REF!),"")</f>
        <v>#REF!</v>
      </c>
      <c r="R24" s="207" t="e">
        <f>IF(AND('Mapa final'!#REF!="Alta",'Mapa final'!#REF!="Menor"),CONCATENATE("R9C",'Mapa final'!#REF!),"")</f>
        <v>#REF!</v>
      </c>
      <c r="S24" s="207" t="e">
        <f>IF(AND('Mapa final'!#REF!="Alta",'Mapa final'!#REF!="Menor"),CONCATENATE("R9C",'Mapa final'!#REF!),"")</f>
        <v>#REF!</v>
      </c>
      <c r="T24" s="207" t="e">
        <f>IF(AND('Mapa final'!#REF!="Alta",'Mapa final'!#REF!="Menor"),CONCATENATE("R9C",'Mapa final'!#REF!),"")</f>
        <v>#REF!</v>
      </c>
      <c r="U24" s="208" t="e">
        <f>IF(AND('Mapa final'!#REF!="Alta",'Mapa final'!#REF!="Menor"),CONCATENATE("R9C",'Mapa final'!#REF!),"")</f>
        <v>#REF!</v>
      </c>
      <c r="V24" s="194" t="e">
        <f>IF(AND('Mapa final'!#REF!="Alta",'Mapa final'!#REF!="Moderado"),CONCATENATE("R9C",'Mapa final'!#REF!),"")</f>
        <v>#REF!</v>
      </c>
      <c r="W24" s="195" t="e">
        <f>IF(AND('Mapa final'!#REF!="Alta",'Mapa final'!#REF!="Moderado"),CONCATENATE("R9C",'Mapa final'!#REF!),"")</f>
        <v>#REF!</v>
      </c>
      <c r="X24" s="195" t="e">
        <f>IF(AND('Mapa final'!#REF!="Alta",'Mapa final'!#REF!="Moderado"),CONCATENATE("R9C",'Mapa final'!#REF!),"")</f>
        <v>#REF!</v>
      </c>
      <c r="Y24" s="195" t="e">
        <f>IF(AND('Mapa final'!#REF!="Alta",'Mapa final'!#REF!="Moderado"),CONCATENATE("R9C",'Mapa final'!#REF!),"")</f>
        <v>#REF!</v>
      </c>
      <c r="Z24" s="195" t="e">
        <f>IF(AND('Mapa final'!#REF!="Alta",'Mapa final'!#REF!="Moderado"),CONCATENATE("R9C",'Mapa final'!#REF!),"")</f>
        <v>#REF!</v>
      </c>
      <c r="AA24" s="196" t="e">
        <f>IF(AND('Mapa final'!#REF!="Alta",'Mapa final'!#REF!="Moderado"),CONCATENATE("R9C",'Mapa final'!#REF!),"")</f>
        <v>#REF!</v>
      </c>
      <c r="AB24" s="194" t="e">
        <f>IF(AND('Mapa final'!#REF!="Alta",'Mapa final'!#REF!="Mayor"),CONCATENATE("R9C",'Mapa final'!#REF!),"")</f>
        <v>#REF!</v>
      </c>
      <c r="AC24" s="195" t="e">
        <f>IF(AND('Mapa final'!#REF!="Alta",'Mapa final'!#REF!="Mayor"),CONCATENATE("R9C",'Mapa final'!#REF!),"")</f>
        <v>#REF!</v>
      </c>
      <c r="AD24" s="195" t="e">
        <f>IF(AND('Mapa final'!#REF!="Alta",'Mapa final'!#REF!="Mayor"),CONCATENATE("R9C",'Mapa final'!#REF!),"")</f>
        <v>#REF!</v>
      </c>
      <c r="AE24" s="195" t="e">
        <f>IF(AND('Mapa final'!#REF!="Alta",'Mapa final'!#REF!="Mayor"),CONCATENATE("R9C",'Mapa final'!#REF!),"")</f>
        <v>#REF!</v>
      </c>
      <c r="AF24" s="195" t="e">
        <f>IF(AND('Mapa final'!#REF!="Alta",'Mapa final'!#REF!="Mayor"),CONCATENATE("R9C",'Mapa final'!#REF!),"")</f>
        <v>#REF!</v>
      </c>
      <c r="AG24" s="196" t="e">
        <f>IF(AND('Mapa final'!#REF!="Alta",'Mapa final'!#REF!="Mayor"),CONCATENATE("R9C",'Mapa final'!#REF!),"")</f>
        <v>#REF!</v>
      </c>
      <c r="AH24" s="197" t="e">
        <f>IF(AND('Mapa final'!#REF!="Alta",'Mapa final'!#REF!="Catastrófico"),CONCATENATE("R9C",'Mapa final'!#REF!),"")</f>
        <v>#REF!</v>
      </c>
      <c r="AI24" s="198" t="e">
        <f>IF(AND('Mapa final'!#REF!="Alta",'Mapa final'!#REF!="Catastrófico"),CONCATENATE("R9C",'Mapa final'!#REF!),"")</f>
        <v>#REF!</v>
      </c>
      <c r="AJ24" s="198" t="e">
        <f>IF(AND('Mapa final'!#REF!="Alta",'Mapa final'!#REF!="Catastrófico"),CONCATENATE("R9C",'Mapa final'!#REF!),"")</f>
        <v>#REF!</v>
      </c>
      <c r="AK24" s="198" t="e">
        <f>IF(AND('Mapa final'!#REF!="Alta",'Mapa final'!#REF!="Catastrófico"),CONCATENATE("R9C",'Mapa final'!#REF!),"")</f>
        <v>#REF!</v>
      </c>
      <c r="AL24" s="198" t="e">
        <f>IF(AND('Mapa final'!#REF!="Alta",'Mapa final'!#REF!="Catastrófico"),CONCATENATE("R9C",'Mapa final'!#REF!),"")</f>
        <v>#REF!</v>
      </c>
      <c r="AM24" s="199" t="e">
        <f>IF(AND('Mapa final'!#REF!="Alta",'Mapa final'!#REF!="Catastrófico"),CONCATENATE("R9C",'Mapa final'!#REF!),"")</f>
        <v>#REF!</v>
      </c>
      <c r="AN24" s="1"/>
      <c r="AO24" s="425"/>
      <c r="AP24" s="284"/>
      <c r="AQ24" s="284"/>
      <c r="AR24" s="284"/>
      <c r="AS24" s="284"/>
      <c r="AT24" s="426"/>
      <c r="AU24" s="1"/>
      <c r="AV24" s="1"/>
      <c r="AW24" s="1"/>
      <c r="AX24" s="1"/>
      <c r="AY24" s="1"/>
      <c r="AZ24" s="1"/>
      <c r="BA24" s="1"/>
      <c r="BB24" s="1"/>
      <c r="BC24" s="1"/>
      <c r="BD24" s="1"/>
      <c r="BE24" s="1"/>
      <c r="BF24" s="1"/>
      <c r="BG24" s="1"/>
      <c r="BH24" s="1"/>
      <c r="BI24" s="1"/>
    </row>
    <row r="25" spans="1:61" ht="15.75" customHeight="1" x14ac:dyDescent="0.25">
      <c r="A25" s="1"/>
      <c r="B25" s="386"/>
      <c r="C25" s="284"/>
      <c r="D25" s="285"/>
      <c r="E25" s="394"/>
      <c r="F25" s="395"/>
      <c r="G25" s="395"/>
      <c r="H25" s="395"/>
      <c r="I25" s="395"/>
      <c r="J25" s="212" t="e">
        <f>IF(AND('Mapa final'!#REF!="Alta",'Mapa final'!#REF!="Leve"),CONCATENATE("R10C",'Mapa final'!#REF!),"")</f>
        <v>#REF!</v>
      </c>
      <c r="K25" s="213" t="e">
        <f>IF(AND('Mapa final'!#REF!="Alta",'Mapa final'!#REF!="Leve"),CONCATENATE("R10C",'Mapa final'!#REF!),"")</f>
        <v>#REF!</v>
      </c>
      <c r="L25" s="213" t="e">
        <f>IF(AND('Mapa final'!#REF!="Alta",'Mapa final'!#REF!="Leve"),CONCATENATE("R10C",'Mapa final'!#REF!),"")</f>
        <v>#REF!</v>
      </c>
      <c r="M25" s="213" t="e">
        <f>IF(AND('Mapa final'!#REF!="Alta",'Mapa final'!#REF!="Leve"),CONCATENATE("R10C",'Mapa final'!#REF!),"")</f>
        <v>#REF!</v>
      </c>
      <c r="N25" s="213" t="e">
        <f>IF(AND('Mapa final'!#REF!="Alta",'Mapa final'!#REF!="Leve"),CONCATENATE("R10C",'Mapa final'!#REF!),"")</f>
        <v>#REF!</v>
      </c>
      <c r="O25" s="214" t="e">
        <f>IF(AND('Mapa final'!#REF!="Alta",'Mapa final'!#REF!="Leve"),CONCATENATE("R10C",'Mapa final'!#REF!),"")</f>
        <v>#REF!</v>
      </c>
      <c r="P25" s="212" t="e">
        <f>IF(AND('Mapa final'!#REF!="Alta",'Mapa final'!#REF!="Menor"),CONCATENATE("R10C",'Mapa final'!#REF!),"")</f>
        <v>#REF!</v>
      </c>
      <c r="Q25" s="213" t="e">
        <f>IF(AND('Mapa final'!#REF!="Alta",'Mapa final'!#REF!="Menor"),CONCATENATE("R10C",'Mapa final'!#REF!),"")</f>
        <v>#REF!</v>
      </c>
      <c r="R25" s="213" t="e">
        <f>IF(AND('Mapa final'!#REF!="Alta",'Mapa final'!#REF!="Menor"),CONCATENATE("R10C",'Mapa final'!#REF!),"")</f>
        <v>#REF!</v>
      </c>
      <c r="S25" s="213" t="e">
        <f>IF(AND('Mapa final'!#REF!="Alta",'Mapa final'!#REF!="Menor"),CONCATENATE("R10C",'Mapa final'!#REF!),"")</f>
        <v>#REF!</v>
      </c>
      <c r="T25" s="213" t="e">
        <f>IF(AND('Mapa final'!#REF!="Alta",'Mapa final'!#REF!="Menor"),CONCATENATE("R10C",'Mapa final'!#REF!),"")</f>
        <v>#REF!</v>
      </c>
      <c r="U25" s="214" t="e">
        <f>IF(AND('Mapa final'!#REF!="Alta",'Mapa final'!#REF!="Menor"),CONCATENATE("R10C",'Mapa final'!#REF!),"")</f>
        <v>#REF!</v>
      </c>
      <c r="V25" s="200" t="e">
        <f>IF(AND('Mapa final'!#REF!="Alta",'Mapa final'!#REF!="Moderado"),CONCATENATE("R10C",'Mapa final'!#REF!),"")</f>
        <v>#REF!</v>
      </c>
      <c r="W25" s="201" t="e">
        <f>IF(AND('Mapa final'!#REF!="Alta",'Mapa final'!#REF!="Moderado"),CONCATENATE("R10C",'Mapa final'!#REF!),"")</f>
        <v>#REF!</v>
      </c>
      <c r="X25" s="201" t="e">
        <f>IF(AND('Mapa final'!#REF!="Alta",'Mapa final'!#REF!="Moderado"),CONCATENATE("R10C",'Mapa final'!#REF!),"")</f>
        <v>#REF!</v>
      </c>
      <c r="Y25" s="201" t="e">
        <f>IF(AND('Mapa final'!#REF!="Alta",'Mapa final'!#REF!="Moderado"),CONCATENATE("R10C",'Mapa final'!#REF!),"")</f>
        <v>#REF!</v>
      </c>
      <c r="Z25" s="201" t="e">
        <f>IF(AND('Mapa final'!#REF!="Alta",'Mapa final'!#REF!="Moderado"),CONCATENATE("R10C",'Mapa final'!#REF!),"")</f>
        <v>#REF!</v>
      </c>
      <c r="AA25" s="202" t="e">
        <f>IF(AND('Mapa final'!#REF!="Alta",'Mapa final'!#REF!="Moderado"),CONCATENATE("R10C",'Mapa final'!#REF!),"")</f>
        <v>#REF!</v>
      </c>
      <c r="AB25" s="200" t="e">
        <f>IF(AND('Mapa final'!#REF!="Alta",'Mapa final'!#REF!="Mayor"),CONCATENATE("R10C",'Mapa final'!#REF!),"")</f>
        <v>#REF!</v>
      </c>
      <c r="AC25" s="201" t="e">
        <f>IF(AND('Mapa final'!#REF!="Alta",'Mapa final'!#REF!="Mayor"),CONCATENATE("R10C",'Mapa final'!#REF!),"")</f>
        <v>#REF!</v>
      </c>
      <c r="AD25" s="201" t="e">
        <f>IF(AND('Mapa final'!#REF!="Alta",'Mapa final'!#REF!="Mayor"),CONCATENATE("R10C",'Mapa final'!#REF!),"")</f>
        <v>#REF!</v>
      </c>
      <c r="AE25" s="201" t="e">
        <f>IF(AND('Mapa final'!#REF!="Alta",'Mapa final'!#REF!="Mayor"),CONCATENATE("R10C",'Mapa final'!#REF!),"")</f>
        <v>#REF!</v>
      </c>
      <c r="AF25" s="201" t="e">
        <f>IF(AND('Mapa final'!#REF!="Alta",'Mapa final'!#REF!="Mayor"),CONCATENATE("R10C",'Mapa final'!#REF!),"")</f>
        <v>#REF!</v>
      </c>
      <c r="AG25" s="202" t="e">
        <f>IF(AND('Mapa final'!#REF!="Alta",'Mapa final'!#REF!="Mayor"),CONCATENATE("R10C",'Mapa final'!#REF!),"")</f>
        <v>#REF!</v>
      </c>
      <c r="AH25" s="203" t="e">
        <f>IF(AND('Mapa final'!#REF!="Alta",'Mapa final'!#REF!="Catastrófico"),CONCATENATE("R10C",'Mapa final'!#REF!),"")</f>
        <v>#REF!</v>
      </c>
      <c r="AI25" s="204" t="e">
        <f>IF(AND('Mapa final'!#REF!="Alta",'Mapa final'!#REF!="Catastrófico"),CONCATENATE("R10C",'Mapa final'!#REF!),"")</f>
        <v>#REF!</v>
      </c>
      <c r="AJ25" s="204" t="e">
        <f>IF(AND('Mapa final'!#REF!="Alta",'Mapa final'!#REF!="Catastrófico"),CONCATENATE("R10C",'Mapa final'!#REF!),"")</f>
        <v>#REF!</v>
      </c>
      <c r="AK25" s="204" t="e">
        <f>IF(AND('Mapa final'!#REF!="Alta",'Mapa final'!#REF!="Catastrófico"),CONCATENATE("R10C",'Mapa final'!#REF!),"")</f>
        <v>#REF!</v>
      </c>
      <c r="AL25" s="204" t="e">
        <f>IF(AND('Mapa final'!#REF!="Alta",'Mapa final'!#REF!="Catastrófico"),CONCATENATE("R10C",'Mapa final'!#REF!),"")</f>
        <v>#REF!</v>
      </c>
      <c r="AM25" s="205" t="e">
        <f>IF(AND('Mapa final'!#REF!="Alta",'Mapa final'!#REF!="Catastrófico"),CONCATENATE("R10C",'Mapa final'!#REF!),"")</f>
        <v>#REF!</v>
      </c>
      <c r="AN25" s="1"/>
      <c r="AO25" s="427"/>
      <c r="AP25" s="410"/>
      <c r="AQ25" s="410"/>
      <c r="AR25" s="410"/>
      <c r="AS25" s="410"/>
      <c r="AT25" s="428"/>
      <c r="AU25" s="1"/>
      <c r="AV25" s="1"/>
      <c r="AW25" s="1"/>
      <c r="AX25" s="1"/>
      <c r="AY25" s="1"/>
      <c r="AZ25" s="1"/>
      <c r="BA25" s="1"/>
      <c r="BB25" s="1"/>
      <c r="BC25" s="1"/>
      <c r="BD25" s="1"/>
      <c r="BE25" s="1"/>
      <c r="BF25" s="1"/>
      <c r="BG25" s="1"/>
      <c r="BH25" s="1"/>
      <c r="BI25" s="1"/>
    </row>
    <row r="26" spans="1:61" ht="15" customHeight="1" x14ac:dyDescent="0.25">
      <c r="A26" s="1"/>
      <c r="B26" s="386"/>
      <c r="C26" s="284"/>
      <c r="D26" s="285"/>
      <c r="E26" s="432" t="s">
        <v>391</v>
      </c>
      <c r="F26" s="390"/>
      <c r="G26" s="390"/>
      <c r="H26" s="390"/>
      <c r="I26" s="399"/>
      <c r="J26" s="209" t="e">
        <f>IF(AND('Mapa final'!#REF!="Media",'Mapa final'!#REF!="Leve"),CONCATENATE("R1C",'Mapa final'!#REF!),"")</f>
        <v>#REF!</v>
      </c>
      <c r="K26" s="210" t="e">
        <f>IF(AND('Mapa final'!#REF!="Media",'Mapa final'!#REF!="Leve"),CONCATENATE("R1C",'Mapa final'!#REF!),"")</f>
        <v>#REF!</v>
      </c>
      <c r="L26" s="210" t="e">
        <f>IF(AND('Mapa final'!#REF!="Media",'Mapa final'!#REF!="Leve"),CONCATENATE("R1C",'Mapa final'!#REF!),"")</f>
        <v>#REF!</v>
      </c>
      <c r="M26" s="210" t="e">
        <f>IF(AND('Mapa final'!#REF!="Media",'Mapa final'!#REF!="Leve"),CONCATENATE("R1C",'Mapa final'!#REF!),"")</f>
        <v>#REF!</v>
      </c>
      <c r="N26" s="210" t="e">
        <f>IF(AND('Mapa final'!#REF!="Media",'Mapa final'!#REF!="Leve"),CONCATENATE("R1C",'Mapa final'!#REF!),"")</f>
        <v>#REF!</v>
      </c>
      <c r="O26" s="211" t="e">
        <f>IF(AND('Mapa final'!#REF!="Media",'Mapa final'!#REF!="Leve"),CONCATENATE("R1C",'Mapa final'!#REF!),"")</f>
        <v>#REF!</v>
      </c>
      <c r="P26" s="209" t="e">
        <f>IF(AND('Mapa final'!#REF!="Media",'Mapa final'!#REF!="Menor"),CONCATENATE("R1C",'Mapa final'!#REF!),"")</f>
        <v>#REF!</v>
      </c>
      <c r="Q26" s="210" t="e">
        <f>IF(AND('Mapa final'!#REF!="Media",'Mapa final'!#REF!="Menor"),CONCATENATE("R1C",'Mapa final'!#REF!),"")</f>
        <v>#REF!</v>
      </c>
      <c r="R26" s="210" t="e">
        <f>IF(AND('Mapa final'!#REF!="Media",'Mapa final'!#REF!="Menor"),CONCATENATE("R1C",'Mapa final'!#REF!),"")</f>
        <v>#REF!</v>
      </c>
      <c r="S26" s="210" t="e">
        <f>IF(AND('Mapa final'!#REF!="Media",'Mapa final'!#REF!="Menor"),CONCATENATE("R1C",'Mapa final'!#REF!),"")</f>
        <v>#REF!</v>
      </c>
      <c r="T26" s="210" t="e">
        <f>IF(AND('Mapa final'!#REF!="Media",'Mapa final'!#REF!="Menor"),CONCATENATE("R1C",'Mapa final'!#REF!),"")</f>
        <v>#REF!</v>
      </c>
      <c r="U26" s="211" t="e">
        <f>IF(AND('Mapa final'!#REF!="Media",'Mapa final'!#REF!="Menor"),CONCATENATE("R1C",'Mapa final'!#REF!),"")</f>
        <v>#REF!</v>
      </c>
      <c r="V26" s="209" t="e">
        <f>IF(AND('Mapa final'!#REF!="Media",'Mapa final'!#REF!="Moderado"),CONCATENATE("R1C",'Mapa final'!#REF!),"")</f>
        <v>#REF!</v>
      </c>
      <c r="W26" s="210" t="e">
        <f>IF(AND('Mapa final'!#REF!="Media",'Mapa final'!#REF!="Moderado"),CONCATENATE("R1C",'Mapa final'!#REF!),"")</f>
        <v>#REF!</v>
      </c>
      <c r="X26" s="210" t="e">
        <f>IF(AND('Mapa final'!#REF!="Media",'Mapa final'!#REF!="Moderado"),CONCATENATE("R1C",'Mapa final'!#REF!),"")</f>
        <v>#REF!</v>
      </c>
      <c r="Y26" s="210" t="e">
        <f>IF(AND('Mapa final'!#REF!="Media",'Mapa final'!#REF!="Moderado"),CONCATENATE("R1C",'Mapa final'!#REF!),"")</f>
        <v>#REF!</v>
      </c>
      <c r="Z26" s="210" t="e">
        <f>IF(AND('Mapa final'!#REF!="Media",'Mapa final'!#REF!="Moderado"),CONCATENATE("R1C",'Mapa final'!#REF!),"")</f>
        <v>#REF!</v>
      </c>
      <c r="AA26" s="211" t="e">
        <f>IF(AND('Mapa final'!#REF!="Media",'Mapa final'!#REF!="Moderado"),CONCATENATE("R1C",'Mapa final'!#REF!),"")</f>
        <v>#REF!</v>
      </c>
      <c r="AB26" s="188" t="e">
        <f>IF(AND('Mapa final'!#REF!="Media",'Mapa final'!#REF!="Mayor"),CONCATENATE("R1C",'Mapa final'!#REF!),"")</f>
        <v>#REF!</v>
      </c>
      <c r="AC26" s="189" t="e">
        <f>IF(AND('Mapa final'!#REF!="Media",'Mapa final'!#REF!="Mayor"),CONCATENATE("R1C",'Mapa final'!#REF!),"")</f>
        <v>#REF!</v>
      </c>
      <c r="AD26" s="189" t="e">
        <f>IF(AND('Mapa final'!#REF!="Media",'Mapa final'!#REF!="Mayor"),CONCATENATE("R1C",'Mapa final'!#REF!),"")</f>
        <v>#REF!</v>
      </c>
      <c r="AE26" s="189" t="e">
        <f>IF(AND('Mapa final'!#REF!="Media",'Mapa final'!#REF!="Mayor"),CONCATENATE("R1C",'Mapa final'!#REF!),"")</f>
        <v>#REF!</v>
      </c>
      <c r="AF26" s="189" t="e">
        <f>IF(AND('Mapa final'!#REF!="Media",'Mapa final'!#REF!="Mayor"),CONCATENATE("R1C",'Mapa final'!#REF!),"")</f>
        <v>#REF!</v>
      </c>
      <c r="AG26" s="190" t="e">
        <f>IF(AND('Mapa final'!#REF!="Media",'Mapa final'!#REF!="Mayor"),CONCATENATE("R1C",'Mapa final'!#REF!),"")</f>
        <v>#REF!</v>
      </c>
      <c r="AH26" s="191" t="e">
        <f>IF(AND('Mapa final'!#REF!="Media",'Mapa final'!#REF!="Catastrófico"),CONCATENATE("R1C",'Mapa final'!#REF!),"")</f>
        <v>#REF!</v>
      </c>
      <c r="AI26" s="192" t="e">
        <f>IF(AND('Mapa final'!#REF!="Media",'Mapa final'!#REF!="Catastrófico"),CONCATENATE("R1C",'Mapa final'!#REF!),"")</f>
        <v>#REF!</v>
      </c>
      <c r="AJ26" s="192" t="e">
        <f>IF(AND('Mapa final'!#REF!="Media",'Mapa final'!#REF!="Catastrófico"),CONCATENATE("R1C",'Mapa final'!#REF!),"")</f>
        <v>#REF!</v>
      </c>
      <c r="AK26" s="192" t="e">
        <f>IF(AND('Mapa final'!#REF!="Media",'Mapa final'!#REF!="Catastrófico"),CONCATENATE("R1C",'Mapa final'!#REF!),"")</f>
        <v>#REF!</v>
      </c>
      <c r="AL26" s="192" t="e">
        <f>IF(AND('Mapa final'!#REF!="Media",'Mapa final'!#REF!="Catastrófico"),CONCATENATE("R1C",'Mapa final'!#REF!),"")</f>
        <v>#REF!</v>
      </c>
      <c r="AM26" s="193" t="e">
        <f>IF(AND('Mapa final'!#REF!="Media",'Mapa final'!#REF!="Catastrófico"),CONCATENATE("R1C",'Mapa final'!#REF!),"")</f>
        <v>#REF!</v>
      </c>
      <c r="AN26" s="1"/>
      <c r="AO26" s="429" t="s">
        <v>392</v>
      </c>
      <c r="AP26" s="406"/>
      <c r="AQ26" s="406"/>
      <c r="AR26" s="406"/>
      <c r="AS26" s="406"/>
      <c r="AT26" s="424"/>
      <c r="AU26" s="1"/>
      <c r="AV26" s="1"/>
      <c r="AW26" s="1"/>
      <c r="AX26" s="1"/>
      <c r="AY26" s="1"/>
      <c r="AZ26" s="1"/>
      <c r="BA26" s="1"/>
      <c r="BB26" s="1"/>
      <c r="BC26" s="1"/>
      <c r="BD26" s="1"/>
      <c r="BE26" s="1"/>
      <c r="BF26" s="1"/>
      <c r="BG26" s="1"/>
      <c r="BH26" s="1"/>
      <c r="BI26" s="1"/>
    </row>
    <row r="27" spans="1:61" ht="15" customHeight="1" x14ac:dyDescent="0.25">
      <c r="A27" s="1"/>
      <c r="B27" s="386"/>
      <c r="C27" s="284"/>
      <c r="D27" s="285"/>
      <c r="E27" s="296"/>
      <c r="F27" s="284"/>
      <c r="G27" s="284"/>
      <c r="H27" s="284"/>
      <c r="I27" s="285"/>
      <c r="J27" s="206" t="e">
        <f>IF(AND('Mapa final'!#REF!="Media",'Mapa final'!#REF!="Leve"),CONCATENATE("R2C",'Mapa final'!#REF!),"")</f>
        <v>#REF!</v>
      </c>
      <c r="K27" s="207" t="e">
        <f>IF(AND('Mapa final'!#REF!="Media",'Mapa final'!#REF!="Leve"),CONCATENATE("R2C",'Mapa final'!#REF!),"")</f>
        <v>#REF!</v>
      </c>
      <c r="L27" s="207" t="e">
        <f>IF(AND('Mapa final'!#REF!="Media",'Mapa final'!#REF!="Leve"),CONCATENATE("R2C",'Mapa final'!#REF!),"")</f>
        <v>#REF!</v>
      </c>
      <c r="M27" s="207" t="e">
        <f>IF(AND('Mapa final'!#REF!="Media",'Mapa final'!#REF!="Leve"),CONCATENATE("R2C",'Mapa final'!#REF!),"")</f>
        <v>#REF!</v>
      </c>
      <c r="N27" s="207" t="e">
        <f>IF(AND('Mapa final'!#REF!="Media",'Mapa final'!#REF!="Leve"),CONCATENATE("R2C",'Mapa final'!#REF!),"")</f>
        <v>#REF!</v>
      </c>
      <c r="O27" s="208" t="e">
        <f>IF(AND('Mapa final'!#REF!="Media",'Mapa final'!#REF!="Leve"),CONCATENATE("R2C",'Mapa final'!#REF!),"")</f>
        <v>#REF!</v>
      </c>
      <c r="P27" s="206" t="e">
        <f>IF(AND('Mapa final'!#REF!="Media",'Mapa final'!#REF!="Menor"),CONCATENATE("R2C",'Mapa final'!#REF!),"")</f>
        <v>#REF!</v>
      </c>
      <c r="Q27" s="207" t="e">
        <f>IF(AND('Mapa final'!#REF!="Media",'Mapa final'!#REF!="Menor"),CONCATENATE("R2C",'Mapa final'!#REF!),"")</f>
        <v>#REF!</v>
      </c>
      <c r="R27" s="207" t="e">
        <f>IF(AND('Mapa final'!#REF!="Media",'Mapa final'!#REF!="Menor"),CONCATENATE("R2C",'Mapa final'!#REF!),"")</f>
        <v>#REF!</v>
      </c>
      <c r="S27" s="207" t="e">
        <f>IF(AND('Mapa final'!#REF!="Media",'Mapa final'!#REF!="Menor"),CONCATENATE("R2C",'Mapa final'!#REF!),"")</f>
        <v>#REF!</v>
      </c>
      <c r="T27" s="207" t="e">
        <f>IF(AND('Mapa final'!#REF!="Media",'Mapa final'!#REF!="Menor"),CONCATENATE("R2C",'Mapa final'!#REF!),"")</f>
        <v>#REF!</v>
      </c>
      <c r="U27" s="208" t="e">
        <f>IF(AND('Mapa final'!#REF!="Media",'Mapa final'!#REF!="Menor"),CONCATENATE("R2C",'Mapa final'!#REF!),"")</f>
        <v>#REF!</v>
      </c>
      <c r="V27" s="206" t="e">
        <f>IF(AND('Mapa final'!#REF!="Media",'Mapa final'!#REF!="Moderado"),CONCATENATE("R2C",'Mapa final'!#REF!),"")</f>
        <v>#REF!</v>
      </c>
      <c r="W27" s="207" t="e">
        <f>IF(AND('Mapa final'!#REF!="Media",'Mapa final'!#REF!="Moderado"),CONCATENATE("R2C",'Mapa final'!#REF!),"")</f>
        <v>#REF!</v>
      </c>
      <c r="X27" s="207" t="e">
        <f>IF(AND('Mapa final'!#REF!="Media",'Mapa final'!#REF!="Moderado"),CONCATENATE("R2C",'Mapa final'!#REF!),"")</f>
        <v>#REF!</v>
      </c>
      <c r="Y27" s="207" t="e">
        <f>IF(AND('Mapa final'!#REF!="Media",'Mapa final'!#REF!="Moderado"),CONCATENATE("R2C",'Mapa final'!#REF!),"")</f>
        <v>#REF!</v>
      </c>
      <c r="Z27" s="207" t="e">
        <f>IF(AND('Mapa final'!#REF!="Media",'Mapa final'!#REF!="Moderado"),CONCATENATE("R2C",'Mapa final'!#REF!),"")</f>
        <v>#REF!</v>
      </c>
      <c r="AA27" s="208" t="e">
        <f>IF(AND('Mapa final'!#REF!="Media",'Mapa final'!#REF!="Moderado"),CONCATENATE("R2C",'Mapa final'!#REF!),"")</f>
        <v>#REF!</v>
      </c>
      <c r="AB27" s="194" t="e">
        <f>IF(AND('Mapa final'!#REF!="Media",'Mapa final'!#REF!="Mayor"),CONCATENATE("R2C",'Mapa final'!#REF!),"")</f>
        <v>#REF!</v>
      </c>
      <c r="AC27" s="195" t="e">
        <f>IF(AND('Mapa final'!#REF!="Media",'Mapa final'!#REF!="Mayor"),CONCATENATE("R2C",'Mapa final'!#REF!),"")</f>
        <v>#REF!</v>
      </c>
      <c r="AD27" s="195" t="e">
        <f>IF(AND('Mapa final'!#REF!="Media",'Mapa final'!#REF!="Mayor"),CONCATENATE("R2C",'Mapa final'!#REF!),"")</f>
        <v>#REF!</v>
      </c>
      <c r="AE27" s="195" t="e">
        <f>IF(AND('Mapa final'!#REF!="Media",'Mapa final'!#REF!="Mayor"),CONCATENATE("R2C",'Mapa final'!#REF!),"")</f>
        <v>#REF!</v>
      </c>
      <c r="AF27" s="195" t="e">
        <f>IF(AND('Mapa final'!#REF!="Media",'Mapa final'!#REF!="Mayor"),CONCATENATE("R2C",'Mapa final'!#REF!),"")</f>
        <v>#REF!</v>
      </c>
      <c r="AG27" s="196" t="e">
        <f>IF(AND('Mapa final'!#REF!="Media",'Mapa final'!#REF!="Mayor"),CONCATENATE("R2C",'Mapa final'!#REF!),"")</f>
        <v>#REF!</v>
      </c>
      <c r="AH27" s="197" t="e">
        <f>IF(AND('Mapa final'!#REF!="Media",'Mapa final'!#REF!="Catastrófico"),CONCATENATE("R2C",'Mapa final'!#REF!),"")</f>
        <v>#REF!</v>
      </c>
      <c r="AI27" s="198" t="e">
        <f>IF(AND('Mapa final'!#REF!="Media",'Mapa final'!#REF!="Catastrófico"),CONCATENATE("R2C",'Mapa final'!#REF!),"")</f>
        <v>#REF!</v>
      </c>
      <c r="AJ27" s="198" t="e">
        <f>IF(AND('Mapa final'!#REF!="Media",'Mapa final'!#REF!="Catastrófico"),CONCATENATE("R2C",'Mapa final'!#REF!),"")</f>
        <v>#REF!</v>
      </c>
      <c r="AK27" s="198" t="e">
        <f>IF(AND('Mapa final'!#REF!="Media",'Mapa final'!#REF!="Catastrófico"),CONCATENATE("R2C",'Mapa final'!#REF!),"")</f>
        <v>#REF!</v>
      </c>
      <c r="AL27" s="198" t="e">
        <f>IF(AND('Mapa final'!#REF!="Media",'Mapa final'!#REF!="Catastrófico"),CONCATENATE("R2C",'Mapa final'!#REF!),"")</f>
        <v>#REF!</v>
      </c>
      <c r="AM27" s="199" t="e">
        <f>IF(AND('Mapa final'!#REF!="Media",'Mapa final'!#REF!="Catastrófico"),CONCATENATE("R2C",'Mapa final'!#REF!),"")</f>
        <v>#REF!</v>
      </c>
      <c r="AN27" s="1"/>
      <c r="AO27" s="425"/>
      <c r="AP27" s="284"/>
      <c r="AQ27" s="284"/>
      <c r="AR27" s="284"/>
      <c r="AS27" s="284"/>
      <c r="AT27" s="426"/>
      <c r="AU27" s="1"/>
      <c r="AV27" s="1"/>
      <c r="AW27" s="1"/>
      <c r="AX27" s="1"/>
      <c r="AY27" s="1"/>
      <c r="AZ27" s="1"/>
      <c r="BA27" s="1"/>
      <c r="BB27" s="1"/>
      <c r="BC27" s="1"/>
      <c r="BD27" s="1"/>
      <c r="BE27" s="1"/>
      <c r="BF27" s="1"/>
      <c r="BG27" s="1"/>
      <c r="BH27" s="1"/>
      <c r="BI27" s="1"/>
    </row>
    <row r="28" spans="1:61" ht="15" customHeight="1" x14ac:dyDescent="0.25">
      <c r="A28" s="1"/>
      <c r="B28" s="386"/>
      <c r="C28" s="284"/>
      <c r="D28" s="285"/>
      <c r="E28" s="296"/>
      <c r="F28" s="284"/>
      <c r="G28" s="284"/>
      <c r="H28" s="284"/>
      <c r="I28" s="285"/>
      <c r="J28" s="206" t="e">
        <f>IF(AND('Mapa final'!#REF!="Media",'Mapa final'!#REF!="Leve"),CONCATENATE("R3C",'Mapa final'!#REF!),"")</f>
        <v>#REF!</v>
      </c>
      <c r="K28" s="207" t="e">
        <f>IF(AND('Mapa final'!#REF!="Media",'Mapa final'!#REF!="Leve"),CONCATENATE("R3C",'Mapa final'!#REF!),"")</f>
        <v>#REF!</v>
      </c>
      <c r="L28" s="207" t="e">
        <f>IF(AND('Mapa final'!#REF!="Media",'Mapa final'!#REF!="Leve"),CONCATENATE("R3C",'Mapa final'!#REF!),"")</f>
        <v>#REF!</v>
      </c>
      <c r="M28" s="207" t="e">
        <f>IF(AND('Mapa final'!#REF!="Media",'Mapa final'!#REF!="Leve"),CONCATENATE("R3C",'Mapa final'!#REF!),"")</f>
        <v>#REF!</v>
      </c>
      <c r="N28" s="207" t="e">
        <f>IF(AND('Mapa final'!#REF!="Media",'Mapa final'!#REF!="Leve"),CONCATENATE("R3C",'Mapa final'!#REF!),"")</f>
        <v>#REF!</v>
      </c>
      <c r="O28" s="208" t="e">
        <f>IF(AND('Mapa final'!#REF!="Media",'Mapa final'!#REF!="Leve"),CONCATENATE("R3C",'Mapa final'!#REF!),"")</f>
        <v>#REF!</v>
      </c>
      <c r="P28" s="206" t="e">
        <f>IF(AND('Mapa final'!#REF!="Media",'Mapa final'!#REF!="Menor"),CONCATENATE("R3C",'Mapa final'!#REF!),"")</f>
        <v>#REF!</v>
      </c>
      <c r="Q28" s="207" t="e">
        <f>IF(AND('Mapa final'!#REF!="Media",'Mapa final'!#REF!="Menor"),CONCATENATE("R3C",'Mapa final'!#REF!),"")</f>
        <v>#REF!</v>
      </c>
      <c r="R28" s="207" t="e">
        <f>IF(AND('Mapa final'!#REF!="Media",'Mapa final'!#REF!="Menor"),CONCATENATE("R3C",'Mapa final'!#REF!),"")</f>
        <v>#REF!</v>
      </c>
      <c r="S28" s="207" t="e">
        <f>IF(AND('Mapa final'!#REF!="Media",'Mapa final'!#REF!="Menor"),CONCATENATE("R3C",'Mapa final'!#REF!),"")</f>
        <v>#REF!</v>
      </c>
      <c r="T28" s="207" t="e">
        <f>IF(AND('Mapa final'!#REF!="Media",'Mapa final'!#REF!="Menor"),CONCATENATE("R3C",'Mapa final'!#REF!),"")</f>
        <v>#REF!</v>
      </c>
      <c r="U28" s="208" t="e">
        <f>IF(AND('Mapa final'!#REF!="Media",'Mapa final'!#REF!="Menor"),CONCATENATE("R3C",'Mapa final'!#REF!),"")</f>
        <v>#REF!</v>
      </c>
      <c r="V28" s="206" t="e">
        <f>IF(AND('Mapa final'!#REF!="Media",'Mapa final'!#REF!="Moderado"),CONCATENATE("R3C",'Mapa final'!#REF!),"")</f>
        <v>#REF!</v>
      </c>
      <c r="W28" s="207" t="e">
        <f>IF(AND('Mapa final'!#REF!="Media",'Mapa final'!#REF!="Moderado"),CONCATENATE("R3C",'Mapa final'!#REF!),"")</f>
        <v>#REF!</v>
      </c>
      <c r="X28" s="207" t="e">
        <f>IF(AND('Mapa final'!#REF!="Media",'Mapa final'!#REF!="Moderado"),CONCATENATE("R3C",'Mapa final'!#REF!),"")</f>
        <v>#REF!</v>
      </c>
      <c r="Y28" s="207" t="e">
        <f>IF(AND('Mapa final'!#REF!="Media",'Mapa final'!#REF!="Moderado"),CONCATENATE("R3C",'Mapa final'!#REF!),"")</f>
        <v>#REF!</v>
      </c>
      <c r="Z28" s="207" t="e">
        <f>IF(AND('Mapa final'!#REF!="Media",'Mapa final'!#REF!="Moderado"),CONCATENATE("R3C",'Mapa final'!#REF!),"")</f>
        <v>#REF!</v>
      </c>
      <c r="AA28" s="208" t="e">
        <f>IF(AND('Mapa final'!#REF!="Media",'Mapa final'!#REF!="Moderado"),CONCATENATE("R3C",'Mapa final'!#REF!),"")</f>
        <v>#REF!</v>
      </c>
      <c r="AB28" s="194" t="e">
        <f>IF(AND('Mapa final'!#REF!="Media",'Mapa final'!#REF!="Mayor"),CONCATENATE("R3C",'Mapa final'!#REF!),"")</f>
        <v>#REF!</v>
      </c>
      <c r="AC28" s="195" t="e">
        <f>IF(AND('Mapa final'!#REF!="Media",'Mapa final'!#REF!="Mayor"),CONCATENATE("R3C",'Mapa final'!#REF!),"")</f>
        <v>#REF!</v>
      </c>
      <c r="AD28" s="195" t="e">
        <f>IF(AND('Mapa final'!#REF!="Media",'Mapa final'!#REF!="Mayor"),CONCATENATE("R3C",'Mapa final'!#REF!),"")</f>
        <v>#REF!</v>
      </c>
      <c r="AE28" s="195" t="e">
        <f>IF(AND('Mapa final'!#REF!="Media",'Mapa final'!#REF!="Mayor"),CONCATENATE("R3C",'Mapa final'!#REF!),"")</f>
        <v>#REF!</v>
      </c>
      <c r="AF28" s="195" t="e">
        <f>IF(AND('Mapa final'!#REF!="Media",'Mapa final'!#REF!="Mayor"),CONCATENATE("R3C",'Mapa final'!#REF!),"")</f>
        <v>#REF!</v>
      </c>
      <c r="AG28" s="196" t="e">
        <f>IF(AND('Mapa final'!#REF!="Media",'Mapa final'!#REF!="Mayor"),CONCATENATE("R3C",'Mapa final'!#REF!),"")</f>
        <v>#REF!</v>
      </c>
      <c r="AH28" s="197" t="e">
        <f>IF(AND('Mapa final'!#REF!="Media",'Mapa final'!#REF!="Catastrófico"),CONCATENATE("R3C",'Mapa final'!#REF!),"")</f>
        <v>#REF!</v>
      </c>
      <c r="AI28" s="198" t="e">
        <f>IF(AND('Mapa final'!#REF!="Media",'Mapa final'!#REF!="Catastrófico"),CONCATENATE("R3C",'Mapa final'!#REF!),"")</f>
        <v>#REF!</v>
      </c>
      <c r="AJ28" s="198" t="e">
        <f>IF(AND('Mapa final'!#REF!="Media",'Mapa final'!#REF!="Catastrófico"),CONCATENATE("R3C",'Mapa final'!#REF!),"")</f>
        <v>#REF!</v>
      </c>
      <c r="AK28" s="198" t="e">
        <f>IF(AND('Mapa final'!#REF!="Media",'Mapa final'!#REF!="Catastrófico"),CONCATENATE("R3C",'Mapa final'!#REF!),"")</f>
        <v>#REF!</v>
      </c>
      <c r="AL28" s="198" t="e">
        <f>IF(AND('Mapa final'!#REF!="Media",'Mapa final'!#REF!="Catastrófico"),CONCATENATE("R3C",'Mapa final'!#REF!),"")</f>
        <v>#REF!</v>
      </c>
      <c r="AM28" s="199" t="e">
        <f>IF(AND('Mapa final'!#REF!="Media",'Mapa final'!#REF!="Catastrófico"),CONCATENATE("R3C",'Mapa final'!#REF!),"")</f>
        <v>#REF!</v>
      </c>
      <c r="AN28" s="1"/>
      <c r="AO28" s="425"/>
      <c r="AP28" s="284"/>
      <c r="AQ28" s="284"/>
      <c r="AR28" s="284"/>
      <c r="AS28" s="284"/>
      <c r="AT28" s="426"/>
      <c r="AU28" s="1"/>
      <c r="AV28" s="1"/>
      <c r="AW28" s="1"/>
      <c r="AX28" s="1"/>
      <c r="AY28" s="1"/>
      <c r="AZ28" s="1"/>
      <c r="BA28" s="1"/>
      <c r="BB28" s="1"/>
      <c r="BC28" s="1"/>
      <c r="BD28" s="1"/>
      <c r="BE28" s="1"/>
      <c r="BF28" s="1"/>
      <c r="BG28" s="1"/>
      <c r="BH28" s="1"/>
      <c r="BI28" s="1"/>
    </row>
    <row r="29" spans="1:61" ht="15" customHeight="1" x14ac:dyDescent="0.25">
      <c r="A29" s="1"/>
      <c r="B29" s="386"/>
      <c r="C29" s="284"/>
      <c r="D29" s="285"/>
      <c r="E29" s="296"/>
      <c r="F29" s="284"/>
      <c r="G29" s="284"/>
      <c r="H29" s="284"/>
      <c r="I29" s="285"/>
      <c r="J29" s="206" t="e">
        <f>IF(AND('Mapa final'!#REF!="Media",'Mapa final'!#REF!="Leve"),CONCATENATE("R4C",'Mapa final'!#REF!),"")</f>
        <v>#REF!</v>
      </c>
      <c r="K29" s="207" t="e">
        <f>IF(AND('Mapa final'!#REF!="Media",'Mapa final'!#REF!="Leve"),CONCATENATE("R4C",'Mapa final'!#REF!),"")</f>
        <v>#REF!</v>
      </c>
      <c r="L29" s="207" t="e">
        <f>IF(AND('Mapa final'!#REF!="Media",'Mapa final'!#REF!="Leve"),CONCATENATE("R4C",'Mapa final'!#REF!),"")</f>
        <v>#REF!</v>
      </c>
      <c r="M29" s="207" t="e">
        <f>IF(AND('Mapa final'!#REF!="Media",'Mapa final'!#REF!="Leve"),CONCATENATE("R4C",'Mapa final'!#REF!),"")</f>
        <v>#REF!</v>
      </c>
      <c r="N29" s="207" t="e">
        <f>IF(AND('Mapa final'!#REF!="Media",'Mapa final'!#REF!="Leve"),CONCATENATE("R4C",'Mapa final'!#REF!),"")</f>
        <v>#REF!</v>
      </c>
      <c r="O29" s="208" t="e">
        <f>IF(AND('Mapa final'!#REF!="Media",'Mapa final'!#REF!="Leve"),CONCATENATE("R4C",'Mapa final'!#REF!),"")</f>
        <v>#REF!</v>
      </c>
      <c r="P29" s="206" t="e">
        <f>IF(AND('Mapa final'!#REF!="Media",'Mapa final'!#REF!="Menor"),CONCATENATE("R4C",'Mapa final'!#REF!),"")</f>
        <v>#REF!</v>
      </c>
      <c r="Q29" s="207" t="e">
        <f>IF(AND('Mapa final'!#REF!="Media",'Mapa final'!#REF!="Menor"),CONCATENATE("R4C",'Mapa final'!#REF!),"")</f>
        <v>#REF!</v>
      </c>
      <c r="R29" s="207" t="e">
        <f>IF(AND('Mapa final'!#REF!="Media",'Mapa final'!#REF!="Menor"),CONCATENATE("R4C",'Mapa final'!#REF!),"")</f>
        <v>#REF!</v>
      </c>
      <c r="S29" s="207" t="e">
        <f>IF(AND('Mapa final'!#REF!="Media",'Mapa final'!#REF!="Menor"),CONCATENATE("R4C",'Mapa final'!#REF!),"")</f>
        <v>#REF!</v>
      </c>
      <c r="T29" s="207" t="e">
        <f>IF(AND('Mapa final'!#REF!="Media",'Mapa final'!#REF!="Menor"),CONCATENATE("R4C",'Mapa final'!#REF!),"")</f>
        <v>#REF!</v>
      </c>
      <c r="U29" s="208" t="e">
        <f>IF(AND('Mapa final'!#REF!="Media",'Mapa final'!#REF!="Menor"),CONCATENATE("R4C",'Mapa final'!#REF!),"")</f>
        <v>#REF!</v>
      </c>
      <c r="V29" s="206" t="e">
        <f>IF(AND('Mapa final'!#REF!="Media",'Mapa final'!#REF!="Moderado"),CONCATENATE("R4C",'Mapa final'!#REF!),"")</f>
        <v>#REF!</v>
      </c>
      <c r="W29" s="207" t="e">
        <f>IF(AND('Mapa final'!#REF!="Media",'Mapa final'!#REF!="Moderado"),CONCATENATE("R4C",'Mapa final'!#REF!),"")</f>
        <v>#REF!</v>
      </c>
      <c r="X29" s="207" t="e">
        <f>IF(AND('Mapa final'!#REF!="Media",'Mapa final'!#REF!="Moderado"),CONCATENATE("R4C",'Mapa final'!#REF!),"")</f>
        <v>#REF!</v>
      </c>
      <c r="Y29" s="207" t="e">
        <f>IF(AND('Mapa final'!#REF!="Media",'Mapa final'!#REF!="Moderado"),CONCATENATE("R4C",'Mapa final'!#REF!),"")</f>
        <v>#REF!</v>
      </c>
      <c r="Z29" s="207" t="e">
        <f>IF(AND('Mapa final'!#REF!="Media",'Mapa final'!#REF!="Moderado"),CONCATENATE("R4C",'Mapa final'!#REF!),"")</f>
        <v>#REF!</v>
      </c>
      <c r="AA29" s="208" t="e">
        <f>IF(AND('Mapa final'!#REF!="Media",'Mapa final'!#REF!="Moderado"),CONCATENATE("R4C",'Mapa final'!#REF!),"")</f>
        <v>#REF!</v>
      </c>
      <c r="AB29" s="194" t="e">
        <f>IF(AND('Mapa final'!#REF!="Media",'Mapa final'!#REF!="Mayor"),CONCATENATE("R4C",'Mapa final'!#REF!),"")</f>
        <v>#REF!</v>
      </c>
      <c r="AC29" s="195" t="e">
        <f>IF(AND('Mapa final'!#REF!="Media",'Mapa final'!#REF!="Mayor"),CONCATENATE("R4C",'Mapa final'!#REF!),"")</f>
        <v>#REF!</v>
      </c>
      <c r="AD29" s="195" t="e">
        <f>IF(AND('Mapa final'!#REF!="Media",'Mapa final'!#REF!="Mayor"),CONCATENATE("R4C",'Mapa final'!#REF!),"")</f>
        <v>#REF!</v>
      </c>
      <c r="AE29" s="195" t="e">
        <f>IF(AND('Mapa final'!#REF!="Media",'Mapa final'!#REF!="Mayor"),CONCATENATE("R4C",'Mapa final'!#REF!),"")</f>
        <v>#REF!</v>
      </c>
      <c r="AF29" s="195" t="e">
        <f>IF(AND('Mapa final'!#REF!="Media",'Mapa final'!#REF!="Mayor"),CONCATENATE("R4C",'Mapa final'!#REF!),"")</f>
        <v>#REF!</v>
      </c>
      <c r="AG29" s="196" t="e">
        <f>IF(AND('Mapa final'!#REF!="Media",'Mapa final'!#REF!="Mayor"),CONCATENATE("R4C",'Mapa final'!#REF!),"")</f>
        <v>#REF!</v>
      </c>
      <c r="AH29" s="197" t="e">
        <f>IF(AND('Mapa final'!#REF!="Media",'Mapa final'!#REF!="Catastrófico"),CONCATENATE("R4C",'Mapa final'!#REF!),"")</f>
        <v>#REF!</v>
      </c>
      <c r="AI29" s="198" t="e">
        <f>IF(AND('Mapa final'!#REF!="Media",'Mapa final'!#REF!="Catastrófico"),CONCATENATE("R4C",'Mapa final'!#REF!),"")</f>
        <v>#REF!</v>
      </c>
      <c r="AJ29" s="198" t="e">
        <f>IF(AND('Mapa final'!#REF!="Media",'Mapa final'!#REF!="Catastrófico"),CONCATENATE("R4C",'Mapa final'!#REF!),"")</f>
        <v>#REF!</v>
      </c>
      <c r="AK29" s="198" t="e">
        <f>IF(AND('Mapa final'!#REF!="Media",'Mapa final'!#REF!="Catastrófico"),CONCATENATE("R4C",'Mapa final'!#REF!),"")</f>
        <v>#REF!</v>
      </c>
      <c r="AL29" s="198" t="e">
        <f>IF(AND('Mapa final'!#REF!="Media",'Mapa final'!#REF!="Catastrófico"),CONCATENATE("R4C",'Mapa final'!#REF!),"")</f>
        <v>#REF!</v>
      </c>
      <c r="AM29" s="199" t="e">
        <f>IF(AND('Mapa final'!#REF!="Media",'Mapa final'!#REF!="Catastrófico"),CONCATENATE("R4C",'Mapa final'!#REF!),"")</f>
        <v>#REF!</v>
      </c>
      <c r="AN29" s="1"/>
      <c r="AO29" s="425"/>
      <c r="AP29" s="284"/>
      <c r="AQ29" s="284"/>
      <c r="AR29" s="284"/>
      <c r="AS29" s="284"/>
      <c r="AT29" s="426"/>
      <c r="AU29" s="1"/>
      <c r="AV29" s="1"/>
      <c r="AW29" s="1"/>
      <c r="AX29" s="1"/>
      <c r="AY29" s="1"/>
      <c r="AZ29" s="1"/>
      <c r="BA29" s="1"/>
      <c r="BB29" s="1"/>
      <c r="BC29" s="1"/>
      <c r="BD29" s="1"/>
      <c r="BE29" s="1"/>
      <c r="BF29" s="1"/>
      <c r="BG29" s="1"/>
      <c r="BH29" s="1"/>
      <c r="BI29" s="1"/>
    </row>
    <row r="30" spans="1:61" ht="15" customHeight="1" x14ac:dyDescent="0.25">
      <c r="A30" s="1"/>
      <c r="B30" s="386"/>
      <c r="C30" s="284"/>
      <c r="D30" s="285"/>
      <c r="E30" s="296"/>
      <c r="F30" s="284"/>
      <c r="G30" s="284"/>
      <c r="H30" s="284"/>
      <c r="I30" s="285"/>
      <c r="J30" s="206" t="e">
        <f>IF(AND('Mapa final'!#REF!="Media",'Mapa final'!#REF!="Leve"),CONCATENATE("R5C",'Mapa final'!#REF!),"")</f>
        <v>#REF!</v>
      </c>
      <c r="K30" s="207" t="e">
        <f>IF(AND('Mapa final'!#REF!="Media",'Mapa final'!#REF!="Leve"),CONCATENATE("R5C",'Mapa final'!#REF!),"")</f>
        <v>#REF!</v>
      </c>
      <c r="L30" s="207" t="e">
        <f>IF(AND('Mapa final'!#REF!="Media",'Mapa final'!#REF!="Leve"),CONCATENATE("R5C",'Mapa final'!#REF!),"")</f>
        <v>#REF!</v>
      </c>
      <c r="M30" s="207" t="e">
        <f>IF(AND('Mapa final'!#REF!="Media",'Mapa final'!#REF!="Leve"),CONCATENATE("R5C",'Mapa final'!#REF!),"")</f>
        <v>#REF!</v>
      </c>
      <c r="N30" s="207" t="e">
        <f>IF(AND('Mapa final'!#REF!="Media",'Mapa final'!#REF!="Leve"),CONCATENATE("R5C",'Mapa final'!#REF!),"")</f>
        <v>#REF!</v>
      </c>
      <c r="O30" s="208" t="e">
        <f>IF(AND('Mapa final'!#REF!="Media",'Mapa final'!#REF!="Leve"),CONCATENATE("R5C",'Mapa final'!#REF!),"")</f>
        <v>#REF!</v>
      </c>
      <c r="P30" s="206" t="e">
        <f>IF(AND('Mapa final'!#REF!="Media",'Mapa final'!#REF!="Menor"),CONCATENATE("R5C",'Mapa final'!#REF!),"")</f>
        <v>#REF!</v>
      </c>
      <c r="Q30" s="207" t="e">
        <f>IF(AND('Mapa final'!#REF!="Media",'Mapa final'!#REF!="Menor"),CONCATENATE("R5C",'Mapa final'!#REF!),"")</f>
        <v>#REF!</v>
      </c>
      <c r="R30" s="207" t="e">
        <f>IF(AND('Mapa final'!#REF!="Media",'Mapa final'!#REF!="Menor"),CONCATENATE("R5C",'Mapa final'!#REF!),"")</f>
        <v>#REF!</v>
      </c>
      <c r="S30" s="207" t="e">
        <f>IF(AND('Mapa final'!#REF!="Media",'Mapa final'!#REF!="Menor"),CONCATENATE("R5C",'Mapa final'!#REF!),"")</f>
        <v>#REF!</v>
      </c>
      <c r="T30" s="207" t="e">
        <f>IF(AND('Mapa final'!#REF!="Media",'Mapa final'!#REF!="Menor"),CONCATENATE("R5C",'Mapa final'!#REF!),"")</f>
        <v>#REF!</v>
      </c>
      <c r="U30" s="208" t="e">
        <f>IF(AND('Mapa final'!#REF!="Media",'Mapa final'!#REF!="Menor"),CONCATENATE("R5C",'Mapa final'!#REF!),"")</f>
        <v>#REF!</v>
      </c>
      <c r="V30" s="206" t="e">
        <f>IF(AND('Mapa final'!#REF!="Media",'Mapa final'!#REF!="Moderado"),CONCATENATE("R5C",'Mapa final'!#REF!),"")</f>
        <v>#REF!</v>
      </c>
      <c r="W30" s="207" t="e">
        <f>IF(AND('Mapa final'!#REF!="Media",'Mapa final'!#REF!="Moderado"),CONCATENATE("R5C",'Mapa final'!#REF!),"")</f>
        <v>#REF!</v>
      </c>
      <c r="X30" s="207" t="e">
        <f>IF(AND('Mapa final'!#REF!="Media",'Mapa final'!#REF!="Moderado"),CONCATENATE("R5C",'Mapa final'!#REF!),"")</f>
        <v>#REF!</v>
      </c>
      <c r="Y30" s="207" t="e">
        <f>IF(AND('Mapa final'!#REF!="Media",'Mapa final'!#REF!="Moderado"),CONCATENATE("R5C",'Mapa final'!#REF!),"")</f>
        <v>#REF!</v>
      </c>
      <c r="Z30" s="207" t="e">
        <f>IF(AND('Mapa final'!#REF!="Media",'Mapa final'!#REF!="Moderado"),CONCATENATE("R5C",'Mapa final'!#REF!),"")</f>
        <v>#REF!</v>
      </c>
      <c r="AA30" s="208" t="e">
        <f>IF(AND('Mapa final'!#REF!="Media",'Mapa final'!#REF!="Moderado"),CONCATENATE("R5C",'Mapa final'!#REF!),"")</f>
        <v>#REF!</v>
      </c>
      <c r="AB30" s="194" t="e">
        <f>IF(AND('Mapa final'!#REF!="Media",'Mapa final'!#REF!="Mayor"),CONCATENATE("R5C",'Mapa final'!#REF!),"")</f>
        <v>#REF!</v>
      </c>
      <c r="AC30" s="195" t="e">
        <f>IF(AND('Mapa final'!#REF!="Media",'Mapa final'!#REF!="Mayor"),CONCATENATE("R5C",'Mapa final'!#REF!),"")</f>
        <v>#REF!</v>
      </c>
      <c r="AD30" s="195" t="e">
        <f>IF(AND('Mapa final'!#REF!="Media",'Mapa final'!#REF!="Mayor"),CONCATENATE("R5C",'Mapa final'!#REF!),"")</f>
        <v>#REF!</v>
      </c>
      <c r="AE30" s="195" t="e">
        <f>IF(AND('Mapa final'!#REF!="Media",'Mapa final'!#REF!="Mayor"),CONCATENATE("R5C",'Mapa final'!#REF!),"")</f>
        <v>#REF!</v>
      </c>
      <c r="AF30" s="195" t="e">
        <f>IF(AND('Mapa final'!#REF!="Media",'Mapa final'!#REF!="Mayor"),CONCATENATE("R5C",'Mapa final'!#REF!),"")</f>
        <v>#REF!</v>
      </c>
      <c r="AG30" s="196" t="e">
        <f>IF(AND('Mapa final'!#REF!="Media",'Mapa final'!#REF!="Mayor"),CONCATENATE("R5C",'Mapa final'!#REF!),"")</f>
        <v>#REF!</v>
      </c>
      <c r="AH30" s="197" t="e">
        <f>IF(AND('Mapa final'!#REF!="Media",'Mapa final'!#REF!="Catastrófico"),CONCATENATE("R5C",'Mapa final'!#REF!),"")</f>
        <v>#REF!</v>
      </c>
      <c r="AI30" s="198" t="e">
        <f>IF(AND('Mapa final'!#REF!="Media",'Mapa final'!#REF!="Catastrófico"),CONCATENATE("R5C",'Mapa final'!#REF!),"")</f>
        <v>#REF!</v>
      </c>
      <c r="AJ30" s="198" t="e">
        <f>IF(AND('Mapa final'!#REF!="Media",'Mapa final'!#REF!="Catastrófico"),CONCATENATE("R5C",'Mapa final'!#REF!),"")</f>
        <v>#REF!</v>
      </c>
      <c r="AK30" s="198" t="e">
        <f>IF(AND('Mapa final'!#REF!="Media",'Mapa final'!#REF!="Catastrófico"),CONCATENATE("R5C",'Mapa final'!#REF!),"")</f>
        <v>#REF!</v>
      </c>
      <c r="AL30" s="198" t="e">
        <f>IF(AND('Mapa final'!#REF!="Media",'Mapa final'!#REF!="Catastrófico"),CONCATENATE("R5C",'Mapa final'!#REF!),"")</f>
        <v>#REF!</v>
      </c>
      <c r="AM30" s="199" t="e">
        <f>IF(AND('Mapa final'!#REF!="Media",'Mapa final'!#REF!="Catastrófico"),CONCATENATE("R5C",'Mapa final'!#REF!),"")</f>
        <v>#REF!</v>
      </c>
      <c r="AN30" s="1"/>
      <c r="AO30" s="425"/>
      <c r="AP30" s="284"/>
      <c r="AQ30" s="284"/>
      <c r="AR30" s="284"/>
      <c r="AS30" s="284"/>
      <c r="AT30" s="426"/>
      <c r="AU30" s="1"/>
      <c r="AV30" s="1"/>
      <c r="AW30" s="1"/>
      <c r="AX30" s="1"/>
      <c r="AY30" s="1"/>
      <c r="AZ30" s="1"/>
      <c r="BA30" s="1"/>
      <c r="BB30" s="1"/>
      <c r="BC30" s="1"/>
      <c r="BD30" s="1"/>
      <c r="BE30" s="1"/>
      <c r="BF30" s="1"/>
      <c r="BG30" s="1"/>
      <c r="BH30" s="1"/>
      <c r="BI30" s="1"/>
    </row>
    <row r="31" spans="1:61" ht="15" customHeight="1" x14ac:dyDescent="0.25">
      <c r="A31" s="1"/>
      <c r="B31" s="386"/>
      <c r="C31" s="284"/>
      <c r="D31" s="285"/>
      <c r="E31" s="296"/>
      <c r="F31" s="284"/>
      <c r="G31" s="284"/>
      <c r="H31" s="284"/>
      <c r="I31" s="285"/>
      <c r="J31" s="206" t="e">
        <f>IF(AND('Mapa final'!#REF!="Media",'Mapa final'!#REF!="Leve"),CONCATENATE("R6C",'Mapa final'!#REF!),"")</f>
        <v>#REF!</v>
      </c>
      <c r="K31" s="207" t="e">
        <f>IF(AND('Mapa final'!#REF!="Media",'Mapa final'!#REF!="Leve"),CONCATENATE("R6C",'Mapa final'!#REF!),"")</f>
        <v>#REF!</v>
      </c>
      <c r="L31" s="207" t="e">
        <f>IF(AND('Mapa final'!#REF!="Media",'Mapa final'!#REF!="Leve"),CONCATENATE("R6C",'Mapa final'!#REF!),"")</f>
        <v>#REF!</v>
      </c>
      <c r="M31" s="207" t="e">
        <f>IF(AND('Mapa final'!#REF!="Media",'Mapa final'!#REF!="Leve"),CONCATENATE("R6C",'Mapa final'!#REF!),"")</f>
        <v>#REF!</v>
      </c>
      <c r="N31" s="207" t="e">
        <f>IF(AND('Mapa final'!#REF!="Media",'Mapa final'!#REF!="Leve"),CONCATENATE("R6C",'Mapa final'!#REF!),"")</f>
        <v>#REF!</v>
      </c>
      <c r="O31" s="208" t="e">
        <f>IF(AND('Mapa final'!#REF!="Media",'Mapa final'!#REF!="Leve"),CONCATENATE("R6C",'Mapa final'!#REF!),"")</f>
        <v>#REF!</v>
      </c>
      <c r="P31" s="206" t="e">
        <f>IF(AND('Mapa final'!#REF!="Media",'Mapa final'!#REF!="Menor"),CONCATENATE("R6C",'Mapa final'!#REF!),"")</f>
        <v>#REF!</v>
      </c>
      <c r="Q31" s="207" t="e">
        <f>IF(AND('Mapa final'!#REF!="Media",'Mapa final'!#REF!="Menor"),CONCATENATE("R6C",'Mapa final'!#REF!),"")</f>
        <v>#REF!</v>
      </c>
      <c r="R31" s="207" t="e">
        <f>IF(AND('Mapa final'!#REF!="Media",'Mapa final'!#REF!="Menor"),CONCATENATE("R6C",'Mapa final'!#REF!),"")</f>
        <v>#REF!</v>
      </c>
      <c r="S31" s="207" t="e">
        <f>IF(AND('Mapa final'!#REF!="Media",'Mapa final'!#REF!="Menor"),CONCATENATE("R6C",'Mapa final'!#REF!),"")</f>
        <v>#REF!</v>
      </c>
      <c r="T31" s="207" t="e">
        <f>IF(AND('Mapa final'!#REF!="Media",'Mapa final'!#REF!="Menor"),CONCATENATE("R6C",'Mapa final'!#REF!),"")</f>
        <v>#REF!</v>
      </c>
      <c r="U31" s="208" t="e">
        <f>IF(AND('Mapa final'!#REF!="Media",'Mapa final'!#REF!="Menor"),CONCATENATE("R6C",'Mapa final'!#REF!),"")</f>
        <v>#REF!</v>
      </c>
      <c r="V31" s="206" t="e">
        <f>IF(AND('Mapa final'!#REF!="Media",'Mapa final'!#REF!="Moderado"),CONCATENATE("R6C",'Mapa final'!#REF!),"")</f>
        <v>#REF!</v>
      </c>
      <c r="W31" s="207" t="e">
        <f>IF(AND('Mapa final'!#REF!="Media",'Mapa final'!#REF!="Moderado"),CONCATENATE("R6C",'Mapa final'!#REF!),"")</f>
        <v>#REF!</v>
      </c>
      <c r="X31" s="207" t="e">
        <f>IF(AND('Mapa final'!#REF!="Media",'Mapa final'!#REF!="Moderado"),CONCATENATE("R6C",'Mapa final'!#REF!),"")</f>
        <v>#REF!</v>
      </c>
      <c r="Y31" s="207" t="e">
        <f>IF(AND('Mapa final'!#REF!="Media",'Mapa final'!#REF!="Moderado"),CONCATENATE("R6C",'Mapa final'!#REF!),"")</f>
        <v>#REF!</v>
      </c>
      <c r="Z31" s="207" t="e">
        <f>IF(AND('Mapa final'!#REF!="Media",'Mapa final'!#REF!="Moderado"),CONCATENATE("R6C",'Mapa final'!#REF!),"")</f>
        <v>#REF!</v>
      </c>
      <c r="AA31" s="208" t="e">
        <f>IF(AND('Mapa final'!#REF!="Media",'Mapa final'!#REF!="Moderado"),CONCATENATE("R6C",'Mapa final'!#REF!),"")</f>
        <v>#REF!</v>
      </c>
      <c r="AB31" s="194" t="e">
        <f>IF(AND('Mapa final'!#REF!="Media",'Mapa final'!#REF!="Mayor"),CONCATENATE("R6C",'Mapa final'!#REF!),"")</f>
        <v>#REF!</v>
      </c>
      <c r="AC31" s="195" t="e">
        <f>IF(AND('Mapa final'!#REF!="Media",'Mapa final'!#REF!="Mayor"),CONCATENATE("R6C",'Mapa final'!#REF!),"")</f>
        <v>#REF!</v>
      </c>
      <c r="AD31" s="195" t="e">
        <f>IF(AND('Mapa final'!#REF!="Media",'Mapa final'!#REF!="Mayor"),CONCATENATE("R6C",'Mapa final'!#REF!),"")</f>
        <v>#REF!</v>
      </c>
      <c r="AE31" s="195" t="e">
        <f>IF(AND('Mapa final'!#REF!="Media",'Mapa final'!#REF!="Mayor"),CONCATENATE("R6C",'Mapa final'!#REF!),"")</f>
        <v>#REF!</v>
      </c>
      <c r="AF31" s="195" t="e">
        <f>IF(AND('Mapa final'!#REF!="Media",'Mapa final'!#REF!="Mayor"),CONCATENATE("R6C",'Mapa final'!#REF!),"")</f>
        <v>#REF!</v>
      </c>
      <c r="AG31" s="196" t="e">
        <f>IF(AND('Mapa final'!#REF!="Media",'Mapa final'!#REF!="Mayor"),CONCATENATE("R6C",'Mapa final'!#REF!),"")</f>
        <v>#REF!</v>
      </c>
      <c r="AH31" s="197" t="e">
        <f>IF(AND('Mapa final'!#REF!="Media",'Mapa final'!#REF!="Catastrófico"),CONCATENATE("R6C",'Mapa final'!#REF!),"")</f>
        <v>#REF!</v>
      </c>
      <c r="AI31" s="198" t="e">
        <f>IF(AND('Mapa final'!#REF!="Media",'Mapa final'!#REF!="Catastrófico"),CONCATENATE("R6C",'Mapa final'!#REF!),"")</f>
        <v>#REF!</v>
      </c>
      <c r="AJ31" s="198" t="e">
        <f>IF(AND('Mapa final'!#REF!="Media",'Mapa final'!#REF!="Catastrófico"),CONCATENATE("R6C",'Mapa final'!#REF!),"")</f>
        <v>#REF!</v>
      </c>
      <c r="AK31" s="198" t="e">
        <f>IF(AND('Mapa final'!#REF!="Media",'Mapa final'!#REF!="Catastrófico"),CONCATENATE("R6C",'Mapa final'!#REF!),"")</f>
        <v>#REF!</v>
      </c>
      <c r="AL31" s="198" t="e">
        <f>IF(AND('Mapa final'!#REF!="Media",'Mapa final'!#REF!="Catastrófico"),CONCATENATE("R6C",'Mapa final'!#REF!),"")</f>
        <v>#REF!</v>
      </c>
      <c r="AM31" s="199" t="e">
        <f>IF(AND('Mapa final'!#REF!="Media",'Mapa final'!#REF!="Catastrófico"),CONCATENATE("R6C",'Mapa final'!#REF!),"")</f>
        <v>#REF!</v>
      </c>
      <c r="AN31" s="1"/>
      <c r="AO31" s="425"/>
      <c r="AP31" s="284"/>
      <c r="AQ31" s="284"/>
      <c r="AR31" s="284"/>
      <c r="AS31" s="284"/>
      <c r="AT31" s="426"/>
      <c r="AU31" s="1"/>
      <c r="AV31" s="1"/>
      <c r="AW31" s="1"/>
      <c r="AX31" s="1"/>
      <c r="AY31" s="1"/>
      <c r="AZ31" s="1"/>
      <c r="BA31" s="1"/>
      <c r="BB31" s="1"/>
      <c r="BC31" s="1"/>
      <c r="BD31" s="1"/>
      <c r="BE31" s="1"/>
      <c r="BF31" s="1"/>
      <c r="BG31" s="1"/>
      <c r="BH31" s="1"/>
      <c r="BI31" s="1"/>
    </row>
    <row r="32" spans="1:61" ht="15" customHeight="1" x14ac:dyDescent="0.25">
      <c r="A32" s="1"/>
      <c r="B32" s="386"/>
      <c r="C32" s="284"/>
      <c r="D32" s="285"/>
      <c r="E32" s="296"/>
      <c r="F32" s="284"/>
      <c r="G32" s="284"/>
      <c r="H32" s="284"/>
      <c r="I32" s="285"/>
      <c r="J32" s="206" t="e">
        <f>IF(AND('Mapa final'!#REF!="Media",'Mapa final'!#REF!="Leve"),CONCATENATE("R7C",'Mapa final'!#REF!),"")</f>
        <v>#REF!</v>
      </c>
      <c r="K32" s="207" t="e">
        <f>IF(AND('Mapa final'!#REF!="Media",'Mapa final'!#REF!="Leve"),CONCATENATE("R7C",'Mapa final'!#REF!),"")</f>
        <v>#REF!</v>
      </c>
      <c r="L32" s="207" t="e">
        <f>IF(AND('Mapa final'!#REF!="Media",'Mapa final'!#REF!="Leve"),CONCATENATE("R7C",'Mapa final'!#REF!),"")</f>
        <v>#REF!</v>
      </c>
      <c r="M32" s="207" t="e">
        <f>IF(AND('Mapa final'!#REF!="Media",'Mapa final'!#REF!="Leve"),CONCATENATE("R7C",'Mapa final'!#REF!),"")</f>
        <v>#REF!</v>
      </c>
      <c r="N32" s="207" t="e">
        <f>IF(AND('Mapa final'!#REF!="Media",'Mapa final'!#REF!="Leve"),CONCATENATE("R7C",'Mapa final'!#REF!),"")</f>
        <v>#REF!</v>
      </c>
      <c r="O32" s="208" t="e">
        <f>IF(AND('Mapa final'!#REF!="Media",'Mapa final'!#REF!="Leve"),CONCATENATE("R7C",'Mapa final'!#REF!),"")</f>
        <v>#REF!</v>
      </c>
      <c r="P32" s="206" t="e">
        <f>IF(AND('Mapa final'!#REF!="Media",'Mapa final'!#REF!="Menor"),CONCATENATE("R7C",'Mapa final'!#REF!),"")</f>
        <v>#REF!</v>
      </c>
      <c r="Q32" s="207" t="e">
        <f>IF(AND('Mapa final'!#REF!="Media",'Mapa final'!#REF!="Menor"),CONCATENATE("R7C",'Mapa final'!#REF!),"")</f>
        <v>#REF!</v>
      </c>
      <c r="R32" s="207" t="e">
        <f>IF(AND('Mapa final'!#REF!="Media",'Mapa final'!#REF!="Menor"),CONCATENATE("R7C",'Mapa final'!#REF!),"")</f>
        <v>#REF!</v>
      </c>
      <c r="S32" s="207" t="e">
        <f>IF(AND('Mapa final'!#REF!="Media",'Mapa final'!#REF!="Menor"),CONCATENATE("R7C",'Mapa final'!#REF!),"")</f>
        <v>#REF!</v>
      </c>
      <c r="T32" s="207" t="e">
        <f>IF(AND('Mapa final'!#REF!="Media",'Mapa final'!#REF!="Menor"),CONCATENATE("R7C",'Mapa final'!#REF!),"")</f>
        <v>#REF!</v>
      </c>
      <c r="U32" s="208" t="e">
        <f>IF(AND('Mapa final'!#REF!="Media",'Mapa final'!#REF!="Menor"),CONCATENATE("R7C",'Mapa final'!#REF!),"")</f>
        <v>#REF!</v>
      </c>
      <c r="V32" s="206" t="e">
        <f>IF(AND('Mapa final'!#REF!="Media",'Mapa final'!#REF!="Moderado"),CONCATENATE("R7C",'Mapa final'!#REF!),"")</f>
        <v>#REF!</v>
      </c>
      <c r="W32" s="207" t="e">
        <f>IF(AND('Mapa final'!#REF!="Media",'Mapa final'!#REF!="Moderado"),CONCATENATE("R7C",'Mapa final'!#REF!),"")</f>
        <v>#REF!</v>
      </c>
      <c r="X32" s="207" t="e">
        <f>IF(AND('Mapa final'!#REF!="Media",'Mapa final'!#REF!="Moderado"),CONCATENATE("R7C",'Mapa final'!#REF!),"")</f>
        <v>#REF!</v>
      </c>
      <c r="Y32" s="207" t="e">
        <f>IF(AND('Mapa final'!#REF!="Media",'Mapa final'!#REF!="Moderado"),CONCATENATE("R7C",'Mapa final'!#REF!),"")</f>
        <v>#REF!</v>
      </c>
      <c r="Z32" s="207" t="e">
        <f>IF(AND('Mapa final'!#REF!="Media",'Mapa final'!#REF!="Moderado"),CONCATENATE("R7C",'Mapa final'!#REF!),"")</f>
        <v>#REF!</v>
      </c>
      <c r="AA32" s="208" t="e">
        <f>IF(AND('Mapa final'!#REF!="Media",'Mapa final'!#REF!="Moderado"),CONCATENATE("R7C",'Mapa final'!#REF!),"")</f>
        <v>#REF!</v>
      </c>
      <c r="AB32" s="194" t="e">
        <f>IF(AND('Mapa final'!#REF!="Media",'Mapa final'!#REF!="Mayor"),CONCATENATE("R7C",'Mapa final'!#REF!),"")</f>
        <v>#REF!</v>
      </c>
      <c r="AC32" s="195" t="e">
        <f>IF(AND('Mapa final'!#REF!="Media",'Mapa final'!#REF!="Mayor"),CONCATENATE("R7C",'Mapa final'!#REF!),"")</f>
        <v>#REF!</v>
      </c>
      <c r="AD32" s="195" t="e">
        <f>IF(AND('Mapa final'!#REF!="Media",'Mapa final'!#REF!="Mayor"),CONCATENATE("R7C",'Mapa final'!#REF!),"")</f>
        <v>#REF!</v>
      </c>
      <c r="AE32" s="195" t="e">
        <f>IF(AND('Mapa final'!#REF!="Media",'Mapa final'!#REF!="Mayor"),CONCATENATE("R7C",'Mapa final'!#REF!),"")</f>
        <v>#REF!</v>
      </c>
      <c r="AF32" s="195" t="e">
        <f>IF(AND('Mapa final'!#REF!="Media",'Mapa final'!#REF!="Mayor"),CONCATENATE("R7C",'Mapa final'!#REF!),"")</f>
        <v>#REF!</v>
      </c>
      <c r="AG32" s="196" t="e">
        <f>IF(AND('Mapa final'!#REF!="Media",'Mapa final'!#REF!="Mayor"),CONCATENATE("R7C",'Mapa final'!#REF!),"")</f>
        <v>#REF!</v>
      </c>
      <c r="AH32" s="197" t="e">
        <f>IF(AND('Mapa final'!#REF!="Media",'Mapa final'!#REF!="Catastrófico"),CONCATENATE("R7C",'Mapa final'!#REF!),"")</f>
        <v>#REF!</v>
      </c>
      <c r="AI32" s="198" t="e">
        <f>IF(AND('Mapa final'!#REF!="Media",'Mapa final'!#REF!="Catastrófico"),CONCATENATE("R7C",'Mapa final'!#REF!),"")</f>
        <v>#REF!</v>
      </c>
      <c r="AJ32" s="198" t="e">
        <f>IF(AND('Mapa final'!#REF!="Media",'Mapa final'!#REF!="Catastrófico"),CONCATENATE("R7C",'Mapa final'!#REF!),"")</f>
        <v>#REF!</v>
      </c>
      <c r="AK32" s="198" t="e">
        <f>IF(AND('Mapa final'!#REF!="Media",'Mapa final'!#REF!="Catastrófico"),CONCATENATE("R7C",'Mapa final'!#REF!),"")</f>
        <v>#REF!</v>
      </c>
      <c r="AL32" s="198" t="e">
        <f>IF(AND('Mapa final'!#REF!="Media",'Mapa final'!#REF!="Catastrófico"),CONCATENATE("R7C",'Mapa final'!#REF!),"")</f>
        <v>#REF!</v>
      </c>
      <c r="AM32" s="199" t="e">
        <f>IF(AND('Mapa final'!#REF!="Media",'Mapa final'!#REF!="Catastrófico"),CONCATENATE("R7C",'Mapa final'!#REF!),"")</f>
        <v>#REF!</v>
      </c>
      <c r="AN32" s="1"/>
      <c r="AO32" s="425"/>
      <c r="AP32" s="284"/>
      <c r="AQ32" s="284"/>
      <c r="AR32" s="284"/>
      <c r="AS32" s="284"/>
      <c r="AT32" s="426"/>
      <c r="AU32" s="1"/>
      <c r="AV32" s="1"/>
      <c r="AW32" s="1"/>
      <c r="AX32" s="1"/>
      <c r="AY32" s="1"/>
      <c r="AZ32" s="1"/>
      <c r="BA32" s="1"/>
      <c r="BB32" s="1"/>
      <c r="BC32" s="1"/>
      <c r="BD32" s="1"/>
      <c r="BE32" s="1"/>
      <c r="BF32" s="1"/>
      <c r="BG32" s="1"/>
      <c r="BH32" s="1"/>
      <c r="BI32" s="1"/>
    </row>
    <row r="33" spans="1:61" ht="15" customHeight="1" x14ac:dyDescent="0.25">
      <c r="A33" s="1"/>
      <c r="B33" s="386"/>
      <c r="C33" s="284"/>
      <c r="D33" s="285"/>
      <c r="E33" s="296"/>
      <c r="F33" s="284"/>
      <c r="G33" s="284"/>
      <c r="H33" s="284"/>
      <c r="I33" s="285"/>
      <c r="J33" s="206" t="e">
        <f>IF(AND('Mapa final'!#REF!="Media",'Mapa final'!#REF!="Leve"),CONCATENATE("R8C",'Mapa final'!#REF!),"")</f>
        <v>#REF!</v>
      </c>
      <c r="K33" s="207" t="e">
        <f>IF(AND('Mapa final'!#REF!="Media",'Mapa final'!#REF!="Leve"),CONCATENATE("R8C",'Mapa final'!#REF!),"")</f>
        <v>#REF!</v>
      </c>
      <c r="L33" s="207" t="e">
        <f>IF(AND('Mapa final'!#REF!="Media",'Mapa final'!#REF!="Leve"),CONCATENATE("R8C",'Mapa final'!#REF!),"")</f>
        <v>#REF!</v>
      </c>
      <c r="M33" s="207" t="e">
        <f>IF(AND('Mapa final'!#REF!="Media",'Mapa final'!#REF!="Leve"),CONCATENATE("R8C",'Mapa final'!#REF!),"")</f>
        <v>#REF!</v>
      </c>
      <c r="N33" s="207" t="e">
        <f>IF(AND('Mapa final'!#REF!="Media",'Mapa final'!#REF!="Leve"),CONCATENATE("R8C",'Mapa final'!#REF!),"")</f>
        <v>#REF!</v>
      </c>
      <c r="O33" s="208" t="e">
        <f>IF(AND('Mapa final'!#REF!="Media",'Mapa final'!#REF!="Leve"),CONCATENATE("R8C",'Mapa final'!#REF!),"")</f>
        <v>#REF!</v>
      </c>
      <c r="P33" s="206" t="e">
        <f>IF(AND('Mapa final'!#REF!="Media",'Mapa final'!#REF!="Menor"),CONCATENATE("R8C",'Mapa final'!#REF!),"")</f>
        <v>#REF!</v>
      </c>
      <c r="Q33" s="207" t="e">
        <f>IF(AND('Mapa final'!#REF!="Media",'Mapa final'!#REF!="Menor"),CONCATENATE("R8C",'Mapa final'!#REF!),"")</f>
        <v>#REF!</v>
      </c>
      <c r="R33" s="207" t="e">
        <f>IF(AND('Mapa final'!#REF!="Media",'Mapa final'!#REF!="Menor"),CONCATENATE("R8C",'Mapa final'!#REF!),"")</f>
        <v>#REF!</v>
      </c>
      <c r="S33" s="207" t="e">
        <f>IF(AND('Mapa final'!#REF!="Media",'Mapa final'!#REF!="Menor"),CONCATENATE("R8C",'Mapa final'!#REF!),"")</f>
        <v>#REF!</v>
      </c>
      <c r="T33" s="207" t="e">
        <f>IF(AND('Mapa final'!#REF!="Media",'Mapa final'!#REF!="Menor"),CONCATENATE("R8C",'Mapa final'!#REF!),"")</f>
        <v>#REF!</v>
      </c>
      <c r="U33" s="208" t="e">
        <f>IF(AND('Mapa final'!#REF!="Media",'Mapa final'!#REF!="Menor"),CONCATENATE("R8C",'Mapa final'!#REF!),"")</f>
        <v>#REF!</v>
      </c>
      <c r="V33" s="206" t="e">
        <f>IF(AND('Mapa final'!#REF!="Media",'Mapa final'!#REF!="Moderado"),CONCATENATE("R8C",'Mapa final'!#REF!),"")</f>
        <v>#REF!</v>
      </c>
      <c r="W33" s="207" t="e">
        <f>IF(AND('Mapa final'!#REF!="Media",'Mapa final'!#REF!="Moderado"),CONCATENATE("R8C",'Mapa final'!#REF!),"")</f>
        <v>#REF!</v>
      </c>
      <c r="X33" s="207" t="e">
        <f>IF(AND('Mapa final'!#REF!="Media",'Mapa final'!#REF!="Moderado"),CONCATENATE("R8C",'Mapa final'!#REF!),"")</f>
        <v>#REF!</v>
      </c>
      <c r="Y33" s="207" t="e">
        <f>IF(AND('Mapa final'!#REF!="Media",'Mapa final'!#REF!="Moderado"),CONCATENATE("R8C",'Mapa final'!#REF!),"")</f>
        <v>#REF!</v>
      </c>
      <c r="Z33" s="207" t="e">
        <f>IF(AND('Mapa final'!#REF!="Media",'Mapa final'!#REF!="Moderado"),CONCATENATE("R8C",'Mapa final'!#REF!),"")</f>
        <v>#REF!</v>
      </c>
      <c r="AA33" s="208" t="e">
        <f>IF(AND('Mapa final'!#REF!="Media",'Mapa final'!#REF!="Moderado"),CONCATENATE("R8C",'Mapa final'!#REF!),"")</f>
        <v>#REF!</v>
      </c>
      <c r="AB33" s="194" t="e">
        <f>IF(AND('Mapa final'!#REF!="Media",'Mapa final'!#REF!="Mayor"),CONCATENATE("R8C",'Mapa final'!#REF!),"")</f>
        <v>#REF!</v>
      </c>
      <c r="AC33" s="195" t="e">
        <f>IF(AND('Mapa final'!#REF!="Media",'Mapa final'!#REF!="Mayor"),CONCATENATE("R8C",'Mapa final'!#REF!),"")</f>
        <v>#REF!</v>
      </c>
      <c r="AD33" s="195" t="e">
        <f>IF(AND('Mapa final'!#REF!="Media",'Mapa final'!#REF!="Mayor"),CONCATENATE("R8C",'Mapa final'!#REF!),"")</f>
        <v>#REF!</v>
      </c>
      <c r="AE33" s="195" t="e">
        <f>IF(AND('Mapa final'!#REF!="Media",'Mapa final'!#REF!="Mayor"),CONCATENATE("R8C",'Mapa final'!#REF!),"")</f>
        <v>#REF!</v>
      </c>
      <c r="AF33" s="195" t="e">
        <f>IF(AND('Mapa final'!#REF!="Media",'Mapa final'!#REF!="Mayor"),CONCATENATE("R8C",'Mapa final'!#REF!),"")</f>
        <v>#REF!</v>
      </c>
      <c r="AG33" s="196" t="e">
        <f>IF(AND('Mapa final'!#REF!="Media",'Mapa final'!#REF!="Mayor"),CONCATENATE("R8C",'Mapa final'!#REF!),"")</f>
        <v>#REF!</v>
      </c>
      <c r="AH33" s="197" t="e">
        <f>IF(AND('Mapa final'!#REF!="Media",'Mapa final'!#REF!="Catastrófico"),CONCATENATE("R8C",'Mapa final'!#REF!),"")</f>
        <v>#REF!</v>
      </c>
      <c r="AI33" s="198" t="e">
        <f>IF(AND('Mapa final'!#REF!="Media",'Mapa final'!#REF!="Catastrófico"),CONCATENATE("R8C",'Mapa final'!#REF!),"")</f>
        <v>#REF!</v>
      </c>
      <c r="AJ33" s="198" t="e">
        <f>IF(AND('Mapa final'!#REF!="Media",'Mapa final'!#REF!="Catastrófico"),CONCATENATE("R8C",'Mapa final'!#REF!),"")</f>
        <v>#REF!</v>
      </c>
      <c r="AK33" s="198" t="e">
        <f>IF(AND('Mapa final'!#REF!="Media",'Mapa final'!#REF!="Catastrófico"),CONCATENATE("R8C",'Mapa final'!#REF!),"")</f>
        <v>#REF!</v>
      </c>
      <c r="AL33" s="198" t="e">
        <f>IF(AND('Mapa final'!#REF!="Media",'Mapa final'!#REF!="Catastrófico"),CONCATENATE("R8C",'Mapa final'!#REF!),"")</f>
        <v>#REF!</v>
      </c>
      <c r="AM33" s="199" t="e">
        <f>IF(AND('Mapa final'!#REF!="Media",'Mapa final'!#REF!="Catastrófico"),CONCATENATE("R8C",'Mapa final'!#REF!),"")</f>
        <v>#REF!</v>
      </c>
      <c r="AN33" s="1"/>
      <c r="AO33" s="425"/>
      <c r="AP33" s="284"/>
      <c r="AQ33" s="284"/>
      <c r="AR33" s="284"/>
      <c r="AS33" s="284"/>
      <c r="AT33" s="426"/>
      <c r="AU33" s="1"/>
      <c r="AV33" s="1"/>
      <c r="AW33" s="1"/>
      <c r="AX33" s="1"/>
      <c r="AY33" s="1"/>
      <c r="AZ33" s="1"/>
      <c r="BA33" s="1"/>
      <c r="BB33" s="1"/>
      <c r="BC33" s="1"/>
      <c r="BD33" s="1"/>
      <c r="BE33" s="1"/>
      <c r="BF33" s="1"/>
      <c r="BG33" s="1"/>
      <c r="BH33" s="1"/>
      <c r="BI33" s="1"/>
    </row>
    <row r="34" spans="1:61" ht="15" customHeight="1" x14ac:dyDescent="0.25">
      <c r="A34" s="1"/>
      <c r="B34" s="386"/>
      <c r="C34" s="284"/>
      <c r="D34" s="285"/>
      <c r="E34" s="296"/>
      <c r="F34" s="284"/>
      <c r="G34" s="284"/>
      <c r="H34" s="284"/>
      <c r="I34" s="285"/>
      <c r="J34" s="206" t="e">
        <f>IF(AND('Mapa final'!#REF!="Media",'Mapa final'!#REF!="Leve"),CONCATENATE("R9C",'Mapa final'!#REF!),"")</f>
        <v>#REF!</v>
      </c>
      <c r="K34" s="207" t="e">
        <f>IF(AND('Mapa final'!#REF!="Media",'Mapa final'!#REF!="Leve"),CONCATENATE("R9C",'Mapa final'!#REF!),"")</f>
        <v>#REF!</v>
      </c>
      <c r="L34" s="207" t="e">
        <f>IF(AND('Mapa final'!#REF!="Media",'Mapa final'!#REF!="Leve"),CONCATENATE("R9C",'Mapa final'!#REF!),"")</f>
        <v>#REF!</v>
      </c>
      <c r="M34" s="207" t="e">
        <f>IF(AND('Mapa final'!#REF!="Media",'Mapa final'!#REF!="Leve"),CONCATENATE("R9C",'Mapa final'!#REF!),"")</f>
        <v>#REF!</v>
      </c>
      <c r="N34" s="207" t="e">
        <f>IF(AND('Mapa final'!#REF!="Media",'Mapa final'!#REF!="Leve"),CONCATENATE("R9C",'Mapa final'!#REF!),"")</f>
        <v>#REF!</v>
      </c>
      <c r="O34" s="208" t="e">
        <f>IF(AND('Mapa final'!#REF!="Media",'Mapa final'!#REF!="Leve"),CONCATENATE("R9C",'Mapa final'!#REF!),"")</f>
        <v>#REF!</v>
      </c>
      <c r="P34" s="206" t="e">
        <f>IF(AND('Mapa final'!#REF!="Media",'Mapa final'!#REF!="Menor"),CONCATENATE("R9C",'Mapa final'!#REF!),"")</f>
        <v>#REF!</v>
      </c>
      <c r="Q34" s="207" t="e">
        <f>IF(AND('Mapa final'!#REF!="Media",'Mapa final'!#REF!="Menor"),CONCATENATE("R9C",'Mapa final'!#REF!),"")</f>
        <v>#REF!</v>
      </c>
      <c r="R34" s="207" t="e">
        <f>IF(AND('Mapa final'!#REF!="Media",'Mapa final'!#REF!="Menor"),CONCATENATE("R9C",'Mapa final'!#REF!),"")</f>
        <v>#REF!</v>
      </c>
      <c r="S34" s="207" t="e">
        <f>IF(AND('Mapa final'!#REF!="Media",'Mapa final'!#REF!="Menor"),CONCATENATE("R9C",'Mapa final'!#REF!),"")</f>
        <v>#REF!</v>
      </c>
      <c r="T34" s="207" t="e">
        <f>IF(AND('Mapa final'!#REF!="Media",'Mapa final'!#REF!="Menor"),CONCATENATE("R9C",'Mapa final'!#REF!),"")</f>
        <v>#REF!</v>
      </c>
      <c r="U34" s="208" t="e">
        <f>IF(AND('Mapa final'!#REF!="Media",'Mapa final'!#REF!="Menor"),CONCATENATE("R9C",'Mapa final'!#REF!),"")</f>
        <v>#REF!</v>
      </c>
      <c r="V34" s="206" t="e">
        <f>IF(AND('Mapa final'!#REF!="Media",'Mapa final'!#REF!="Moderado"),CONCATENATE("R9C",'Mapa final'!#REF!),"")</f>
        <v>#REF!</v>
      </c>
      <c r="W34" s="207" t="e">
        <f>IF(AND('Mapa final'!#REF!="Media",'Mapa final'!#REF!="Moderado"),CONCATENATE("R9C",'Mapa final'!#REF!),"")</f>
        <v>#REF!</v>
      </c>
      <c r="X34" s="207" t="e">
        <f>IF(AND('Mapa final'!#REF!="Media",'Mapa final'!#REF!="Moderado"),CONCATENATE("R9C",'Mapa final'!#REF!),"")</f>
        <v>#REF!</v>
      </c>
      <c r="Y34" s="207" t="e">
        <f>IF(AND('Mapa final'!#REF!="Media",'Mapa final'!#REF!="Moderado"),CONCATENATE("R9C",'Mapa final'!#REF!),"")</f>
        <v>#REF!</v>
      </c>
      <c r="Z34" s="207" t="e">
        <f>IF(AND('Mapa final'!#REF!="Media",'Mapa final'!#REF!="Moderado"),CONCATENATE("R9C",'Mapa final'!#REF!),"")</f>
        <v>#REF!</v>
      </c>
      <c r="AA34" s="208" t="e">
        <f>IF(AND('Mapa final'!#REF!="Media",'Mapa final'!#REF!="Moderado"),CONCATENATE("R9C",'Mapa final'!#REF!),"")</f>
        <v>#REF!</v>
      </c>
      <c r="AB34" s="194" t="e">
        <f>IF(AND('Mapa final'!#REF!="Media",'Mapa final'!#REF!="Mayor"),CONCATENATE("R9C",'Mapa final'!#REF!),"")</f>
        <v>#REF!</v>
      </c>
      <c r="AC34" s="195" t="e">
        <f>IF(AND('Mapa final'!#REF!="Media",'Mapa final'!#REF!="Mayor"),CONCATENATE("R9C",'Mapa final'!#REF!),"")</f>
        <v>#REF!</v>
      </c>
      <c r="AD34" s="195" t="e">
        <f>IF(AND('Mapa final'!#REF!="Media",'Mapa final'!#REF!="Mayor"),CONCATENATE("R9C",'Mapa final'!#REF!),"")</f>
        <v>#REF!</v>
      </c>
      <c r="AE34" s="195" t="e">
        <f>IF(AND('Mapa final'!#REF!="Media",'Mapa final'!#REF!="Mayor"),CONCATENATE("R9C",'Mapa final'!#REF!),"")</f>
        <v>#REF!</v>
      </c>
      <c r="AF34" s="195" t="e">
        <f>IF(AND('Mapa final'!#REF!="Media",'Mapa final'!#REF!="Mayor"),CONCATENATE("R9C",'Mapa final'!#REF!),"")</f>
        <v>#REF!</v>
      </c>
      <c r="AG34" s="196" t="e">
        <f>IF(AND('Mapa final'!#REF!="Media",'Mapa final'!#REF!="Mayor"),CONCATENATE("R9C",'Mapa final'!#REF!),"")</f>
        <v>#REF!</v>
      </c>
      <c r="AH34" s="197" t="e">
        <f>IF(AND('Mapa final'!#REF!="Media",'Mapa final'!#REF!="Catastrófico"),CONCATENATE("R9C",'Mapa final'!#REF!),"")</f>
        <v>#REF!</v>
      </c>
      <c r="AI34" s="198" t="e">
        <f>IF(AND('Mapa final'!#REF!="Media",'Mapa final'!#REF!="Catastrófico"),CONCATENATE("R9C",'Mapa final'!#REF!),"")</f>
        <v>#REF!</v>
      </c>
      <c r="AJ34" s="198" t="e">
        <f>IF(AND('Mapa final'!#REF!="Media",'Mapa final'!#REF!="Catastrófico"),CONCATENATE("R9C",'Mapa final'!#REF!),"")</f>
        <v>#REF!</v>
      </c>
      <c r="AK34" s="198" t="e">
        <f>IF(AND('Mapa final'!#REF!="Media",'Mapa final'!#REF!="Catastrófico"),CONCATENATE("R9C",'Mapa final'!#REF!),"")</f>
        <v>#REF!</v>
      </c>
      <c r="AL34" s="198" t="e">
        <f>IF(AND('Mapa final'!#REF!="Media",'Mapa final'!#REF!="Catastrófico"),CONCATENATE("R9C",'Mapa final'!#REF!),"")</f>
        <v>#REF!</v>
      </c>
      <c r="AM34" s="199" t="e">
        <f>IF(AND('Mapa final'!#REF!="Media",'Mapa final'!#REF!="Catastrófico"),CONCATENATE("R9C",'Mapa final'!#REF!),"")</f>
        <v>#REF!</v>
      </c>
      <c r="AN34" s="1"/>
      <c r="AO34" s="425"/>
      <c r="AP34" s="284"/>
      <c r="AQ34" s="284"/>
      <c r="AR34" s="284"/>
      <c r="AS34" s="284"/>
      <c r="AT34" s="426"/>
      <c r="AU34" s="1"/>
      <c r="AV34" s="1"/>
      <c r="AW34" s="1"/>
      <c r="AX34" s="1"/>
      <c r="AY34" s="1"/>
      <c r="AZ34" s="1"/>
      <c r="BA34" s="1"/>
      <c r="BB34" s="1"/>
      <c r="BC34" s="1"/>
      <c r="BD34" s="1"/>
      <c r="BE34" s="1"/>
      <c r="BF34" s="1"/>
      <c r="BG34" s="1"/>
      <c r="BH34" s="1"/>
      <c r="BI34" s="1"/>
    </row>
    <row r="35" spans="1:61" ht="15.75" customHeight="1" x14ac:dyDescent="0.25">
      <c r="A35" s="1"/>
      <c r="B35" s="386"/>
      <c r="C35" s="284"/>
      <c r="D35" s="285"/>
      <c r="E35" s="394"/>
      <c r="F35" s="395"/>
      <c r="G35" s="395"/>
      <c r="H35" s="395"/>
      <c r="I35" s="403"/>
      <c r="J35" s="206" t="e">
        <f>IF(AND('Mapa final'!#REF!="Media",'Mapa final'!#REF!="Leve"),CONCATENATE("R10C",'Mapa final'!#REF!),"")</f>
        <v>#REF!</v>
      </c>
      <c r="K35" s="207" t="e">
        <f>IF(AND('Mapa final'!#REF!="Media",'Mapa final'!#REF!="Leve"),CONCATENATE("R10C",'Mapa final'!#REF!),"")</f>
        <v>#REF!</v>
      </c>
      <c r="L35" s="207" t="e">
        <f>IF(AND('Mapa final'!#REF!="Media",'Mapa final'!#REF!="Leve"),CONCATENATE("R10C",'Mapa final'!#REF!),"")</f>
        <v>#REF!</v>
      </c>
      <c r="M35" s="207" t="e">
        <f>IF(AND('Mapa final'!#REF!="Media",'Mapa final'!#REF!="Leve"),CONCATENATE("R10C",'Mapa final'!#REF!),"")</f>
        <v>#REF!</v>
      </c>
      <c r="N35" s="207" t="e">
        <f>IF(AND('Mapa final'!#REF!="Media",'Mapa final'!#REF!="Leve"),CONCATENATE("R10C",'Mapa final'!#REF!),"")</f>
        <v>#REF!</v>
      </c>
      <c r="O35" s="208" t="e">
        <f>IF(AND('Mapa final'!#REF!="Media",'Mapa final'!#REF!="Leve"),CONCATENATE("R10C",'Mapa final'!#REF!),"")</f>
        <v>#REF!</v>
      </c>
      <c r="P35" s="206" t="e">
        <f>IF(AND('Mapa final'!#REF!="Media",'Mapa final'!#REF!="Menor"),CONCATENATE("R10C",'Mapa final'!#REF!),"")</f>
        <v>#REF!</v>
      </c>
      <c r="Q35" s="207" t="e">
        <f>IF(AND('Mapa final'!#REF!="Media",'Mapa final'!#REF!="Menor"),CONCATENATE("R10C",'Mapa final'!#REF!),"")</f>
        <v>#REF!</v>
      </c>
      <c r="R35" s="207" t="e">
        <f>IF(AND('Mapa final'!#REF!="Media",'Mapa final'!#REF!="Menor"),CONCATENATE("R10C",'Mapa final'!#REF!),"")</f>
        <v>#REF!</v>
      </c>
      <c r="S35" s="207" t="e">
        <f>IF(AND('Mapa final'!#REF!="Media",'Mapa final'!#REF!="Menor"),CONCATENATE("R10C",'Mapa final'!#REF!),"")</f>
        <v>#REF!</v>
      </c>
      <c r="T35" s="207" t="e">
        <f>IF(AND('Mapa final'!#REF!="Media",'Mapa final'!#REF!="Menor"),CONCATENATE("R10C",'Mapa final'!#REF!),"")</f>
        <v>#REF!</v>
      </c>
      <c r="U35" s="208" t="e">
        <f>IF(AND('Mapa final'!#REF!="Media",'Mapa final'!#REF!="Menor"),CONCATENATE("R10C",'Mapa final'!#REF!),"")</f>
        <v>#REF!</v>
      </c>
      <c r="V35" s="206" t="e">
        <f>IF(AND('Mapa final'!#REF!="Media",'Mapa final'!#REF!="Moderado"),CONCATENATE("R10C",'Mapa final'!#REF!),"")</f>
        <v>#REF!</v>
      </c>
      <c r="W35" s="207" t="e">
        <f>IF(AND('Mapa final'!#REF!="Media",'Mapa final'!#REF!="Moderado"),CONCATENATE("R10C",'Mapa final'!#REF!),"")</f>
        <v>#REF!</v>
      </c>
      <c r="X35" s="207" t="e">
        <f>IF(AND('Mapa final'!#REF!="Media",'Mapa final'!#REF!="Moderado"),CONCATENATE("R10C",'Mapa final'!#REF!),"")</f>
        <v>#REF!</v>
      </c>
      <c r="Y35" s="207" t="e">
        <f>IF(AND('Mapa final'!#REF!="Media",'Mapa final'!#REF!="Moderado"),CONCATENATE("R10C",'Mapa final'!#REF!),"")</f>
        <v>#REF!</v>
      </c>
      <c r="Z35" s="207" t="e">
        <f>IF(AND('Mapa final'!#REF!="Media",'Mapa final'!#REF!="Moderado"),CONCATENATE("R10C",'Mapa final'!#REF!),"")</f>
        <v>#REF!</v>
      </c>
      <c r="AA35" s="208" t="e">
        <f>IF(AND('Mapa final'!#REF!="Media",'Mapa final'!#REF!="Moderado"),CONCATENATE("R10C",'Mapa final'!#REF!),"")</f>
        <v>#REF!</v>
      </c>
      <c r="AB35" s="200" t="e">
        <f>IF(AND('Mapa final'!#REF!="Media",'Mapa final'!#REF!="Mayor"),CONCATENATE("R10C",'Mapa final'!#REF!),"")</f>
        <v>#REF!</v>
      </c>
      <c r="AC35" s="201" t="e">
        <f>IF(AND('Mapa final'!#REF!="Media",'Mapa final'!#REF!="Mayor"),CONCATENATE("R10C",'Mapa final'!#REF!),"")</f>
        <v>#REF!</v>
      </c>
      <c r="AD35" s="201" t="e">
        <f>IF(AND('Mapa final'!#REF!="Media",'Mapa final'!#REF!="Mayor"),CONCATENATE("R10C",'Mapa final'!#REF!),"")</f>
        <v>#REF!</v>
      </c>
      <c r="AE35" s="201" t="e">
        <f>IF(AND('Mapa final'!#REF!="Media",'Mapa final'!#REF!="Mayor"),CONCATENATE("R10C",'Mapa final'!#REF!),"")</f>
        <v>#REF!</v>
      </c>
      <c r="AF35" s="201" t="e">
        <f>IF(AND('Mapa final'!#REF!="Media",'Mapa final'!#REF!="Mayor"),CONCATENATE("R10C",'Mapa final'!#REF!),"")</f>
        <v>#REF!</v>
      </c>
      <c r="AG35" s="202" t="e">
        <f>IF(AND('Mapa final'!#REF!="Media",'Mapa final'!#REF!="Mayor"),CONCATENATE("R10C",'Mapa final'!#REF!),"")</f>
        <v>#REF!</v>
      </c>
      <c r="AH35" s="203" t="e">
        <f>IF(AND('Mapa final'!#REF!="Media",'Mapa final'!#REF!="Catastrófico"),CONCATENATE("R10C",'Mapa final'!#REF!),"")</f>
        <v>#REF!</v>
      </c>
      <c r="AI35" s="204" t="e">
        <f>IF(AND('Mapa final'!#REF!="Media",'Mapa final'!#REF!="Catastrófico"),CONCATENATE("R10C",'Mapa final'!#REF!),"")</f>
        <v>#REF!</v>
      </c>
      <c r="AJ35" s="204" t="e">
        <f>IF(AND('Mapa final'!#REF!="Media",'Mapa final'!#REF!="Catastrófico"),CONCATENATE("R10C",'Mapa final'!#REF!),"")</f>
        <v>#REF!</v>
      </c>
      <c r="AK35" s="204" t="e">
        <f>IF(AND('Mapa final'!#REF!="Media",'Mapa final'!#REF!="Catastrófico"),CONCATENATE("R10C",'Mapa final'!#REF!),"")</f>
        <v>#REF!</v>
      </c>
      <c r="AL35" s="204" t="e">
        <f>IF(AND('Mapa final'!#REF!="Media",'Mapa final'!#REF!="Catastrófico"),CONCATENATE("R10C",'Mapa final'!#REF!),"")</f>
        <v>#REF!</v>
      </c>
      <c r="AM35" s="205" t="e">
        <f>IF(AND('Mapa final'!#REF!="Media",'Mapa final'!#REF!="Catastrófico"),CONCATENATE("R10C",'Mapa final'!#REF!),"")</f>
        <v>#REF!</v>
      </c>
      <c r="AN35" s="1"/>
      <c r="AO35" s="427"/>
      <c r="AP35" s="410"/>
      <c r="AQ35" s="410"/>
      <c r="AR35" s="410"/>
      <c r="AS35" s="410"/>
      <c r="AT35" s="428"/>
      <c r="AU35" s="1"/>
      <c r="AV35" s="1"/>
      <c r="AW35" s="1"/>
      <c r="AX35" s="1"/>
      <c r="AY35" s="1"/>
      <c r="AZ35" s="1"/>
      <c r="BA35" s="1"/>
      <c r="BB35" s="1"/>
      <c r="BC35" s="1"/>
      <c r="BD35" s="1"/>
      <c r="BE35" s="1"/>
      <c r="BF35" s="1"/>
      <c r="BG35" s="1"/>
      <c r="BH35" s="1"/>
      <c r="BI35" s="1"/>
    </row>
    <row r="36" spans="1:61" ht="15" customHeight="1" x14ac:dyDescent="0.25">
      <c r="A36" s="1"/>
      <c r="B36" s="386"/>
      <c r="C36" s="284"/>
      <c r="D36" s="285"/>
      <c r="E36" s="432" t="s">
        <v>393</v>
      </c>
      <c r="F36" s="390"/>
      <c r="G36" s="390"/>
      <c r="H36" s="390"/>
      <c r="I36" s="390"/>
      <c r="J36" s="215" t="e">
        <f>IF(AND('Mapa final'!#REF!="Baja",'Mapa final'!#REF!="Leve"),CONCATENATE("R1C",'Mapa final'!#REF!),"")</f>
        <v>#REF!</v>
      </c>
      <c r="K36" s="216" t="e">
        <f>IF(AND('Mapa final'!#REF!="Baja",'Mapa final'!#REF!="Leve"),CONCATENATE("R1C",'Mapa final'!#REF!),"")</f>
        <v>#REF!</v>
      </c>
      <c r="L36" s="216" t="e">
        <f>IF(AND('Mapa final'!#REF!="Baja",'Mapa final'!#REF!="Leve"),CONCATENATE("R1C",'Mapa final'!#REF!),"")</f>
        <v>#REF!</v>
      </c>
      <c r="M36" s="216" t="e">
        <f>IF(AND('Mapa final'!#REF!="Baja",'Mapa final'!#REF!="Leve"),CONCATENATE("R1C",'Mapa final'!#REF!),"")</f>
        <v>#REF!</v>
      </c>
      <c r="N36" s="216" t="e">
        <f>IF(AND('Mapa final'!#REF!="Baja",'Mapa final'!#REF!="Leve"),CONCATENATE("R1C",'Mapa final'!#REF!),"")</f>
        <v>#REF!</v>
      </c>
      <c r="O36" s="217" t="e">
        <f>IF(AND('Mapa final'!#REF!="Baja",'Mapa final'!#REF!="Leve"),CONCATENATE("R1C",'Mapa final'!#REF!),"")</f>
        <v>#REF!</v>
      </c>
      <c r="P36" s="209" t="e">
        <f>IF(AND('Mapa final'!#REF!="Baja",'Mapa final'!#REF!="Menor"),CONCATENATE("R1C",'Mapa final'!#REF!),"")</f>
        <v>#REF!</v>
      </c>
      <c r="Q36" s="210" t="e">
        <f>IF(AND('Mapa final'!#REF!="Baja",'Mapa final'!#REF!="Menor"),CONCATENATE("R1C",'Mapa final'!#REF!),"")</f>
        <v>#REF!</v>
      </c>
      <c r="R36" s="210" t="e">
        <f>IF(AND('Mapa final'!#REF!="Baja",'Mapa final'!#REF!="Menor"),CONCATENATE("R1C",'Mapa final'!#REF!),"")</f>
        <v>#REF!</v>
      </c>
      <c r="S36" s="210" t="e">
        <f>IF(AND('Mapa final'!#REF!="Baja",'Mapa final'!#REF!="Menor"),CONCATENATE("R1C",'Mapa final'!#REF!),"")</f>
        <v>#REF!</v>
      </c>
      <c r="T36" s="210" t="e">
        <f>IF(AND('Mapa final'!#REF!="Baja",'Mapa final'!#REF!="Menor"),CONCATENATE("R1C",'Mapa final'!#REF!),"")</f>
        <v>#REF!</v>
      </c>
      <c r="U36" s="211" t="e">
        <f>IF(AND('Mapa final'!#REF!="Baja",'Mapa final'!#REF!="Menor"),CONCATENATE("R1C",'Mapa final'!#REF!),"")</f>
        <v>#REF!</v>
      </c>
      <c r="V36" s="209" t="e">
        <f>IF(AND('Mapa final'!#REF!="Baja",'Mapa final'!#REF!="Moderado"),CONCATENATE("R1C",'Mapa final'!#REF!),"")</f>
        <v>#REF!</v>
      </c>
      <c r="W36" s="210" t="e">
        <f>IF(AND('Mapa final'!#REF!="Baja",'Mapa final'!#REF!="Moderado"),CONCATENATE("R1C",'Mapa final'!#REF!),"")</f>
        <v>#REF!</v>
      </c>
      <c r="X36" s="210" t="e">
        <f>IF(AND('Mapa final'!#REF!="Baja",'Mapa final'!#REF!="Moderado"),CONCATENATE("R1C",'Mapa final'!#REF!),"")</f>
        <v>#REF!</v>
      </c>
      <c r="Y36" s="210" t="e">
        <f>IF(AND('Mapa final'!#REF!="Baja",'Mapa final'!#REF!="Moderado"),CONCATENATE("R1C",'Mapa final'!#REF!),"")</f>
        <v>#REF!</v>
      </c>
      <c r="Z36" s="210" t="e">
        <f>IF(AND('Mapa final'!#REF!="Baja",'Mapa final'!#REF!="Moderado"),CONCATENATE("R1C",'Mapa final'!#REF!),"")</f>
        <v>#REF!</v>
      </c>
      <c r="AA36" s="211" t="e">
        <f>IF(AND('Mapa final'!#REF!="Baja",'Mapa final'!#REF!="Moderado"),CONCATENATE("R1C",'Mapa final'!#REF!),"")</f>
        <v>#REF!</v>
      </c>
      <c r="AB36" s="188" t="e">
        <f>IF(AND('Mapa final'!#REF!="Baja",'Mapa final'!#REF!="Mayor"),CONCATENATE("R1C",'Mapa final'!#REF!),"")</f>
        <v>#REF!</v>
      </c>
      <c r="AC36" s="189" t="e">
        <f>IF(AND('Mapa final'!#REF!="Baja",'Mapa final'!#REF!="Mayor"),CONCATENATE("R1C",'Mapa final'!#REF!),"")</f>
        <v>#REF!</v>
      </c>
      <c r="AD36" s="189" t="e">
        <f>IF(AND('Mapa final'!#REF!="Baja",'Mapa final'!#REF!="Mayor"),CONCATENATE("R1C",'Mapa final'!#REF!),"")</f>
        <v>#REF!</v>
      </c>
      <c r="AE36" s="189" t="e">
        <f>IF(AND('Mapa final'!#REF!="Baja",'Mapa final'!#REF!="Mayor"),CONCATENATE("R1C",'Mapa final'!#REF!),"")</f>
        <v>#REF!</v>
      </c>
      <c r="AF36" s="189" t="e">
        <f>IF(AND('Mapa final'!#REF!="Baja",'Mapa final'!#REF!="Mayor"),CONCATENATE("R1C",'Mapa final'!#REF!),"")</f>
        <v>#REF!</v>
      </c>
      <c r="AG36" s="190" t="e">
        <f>IF(AND('Mapa final'!#REF!="Baja",'Mapa final'!#REF!="Mayor"),CONCATENATE("R1C",'Mapa final'!#REF!),"")</f>
        <v>#REF!</v>
      </c>
      <c r="AH36" s="191" t="e">
        <f>IF(AND('Mapa final'!#REF!="Baja",'Mapa final'!#REF!="Catastrófico"),CONCATENATE("R1C",'Mapa final'!#REF!),"")</f>
        <v>#REF!</v>
      </c>
      <c r="AI36" s="192" t="e">
        <f>IF(AND('Mapa final'!#REF!="Baja",'Mapa final'!#REF!="Catastrófico"),CONCATENATE("R1C",'Mapa final'!#REF!),"")</f>
        <v>#REF!</v>
      </c>
      <c r="AJ36" s="192" t="e">
        <f>IF(AND('Mapa final'!#REF!="Baja",'Mapa final'!#REF!="Catastrófico"),CONCATENATE("R1C",'Mapa final'!#REF!),"")</f>
        <v>#REF!</v>
      </c>
      <c r="AK36" s="192" t="e">
        <f>IF(AND('Mapa final'!#REF!="Baja",'Mapa final'!#REF!="Catastrófico"),CONCATENATE("R1C",'Mapa final'!#REF!),"")</f>
        <v>#REF!</v>
      </c>
      <c r="AL36" s="192" t="e">
        <f>IF(AND('Mapa final'!#REF!="Baja",'Mapa final'!#REF!="Catastrófico"),CONCATENATE("R1C",'Mapa final'!#REF!),"")</f>
        <v>#REF!</v>
      </c>
      <c r="AM36" s="193" t="e">
        <f>IF(AND('Mapa final'!#REF!="Baja",'Mapa final'!#REF!="Catastrófico"),CONCATENATE("R1C",'Mapa final'!#REF!),"")</f>
        <v>#REF!</v>
      </c>
      <c r="AN36" s="1"/>
      <c r="AO36" s="431" t="s">
        <v>394</v>
      </c>
      <c r="AP36" s="406"/>
      <c r="AQ36" s="406"/>
      <c r="AR36" s="406"/>
      <c r="AS36" s="406"/>
      <c r="AT36" s="424"/>
      <c r="AU36" s="1"/>
      <c r="AV36" s="1"/>
      <c r="AW36" s="1"/>
      <c r="AX36" s="1"/>
      <c r="AY36" s="1"/>
      <c r="AZ36" s="1"/>
      <c r="BA36" s="1"/>
      <c r="BB36" s="1"/>
      <c r="BC36" s="1"/>
      <c r="BD36" s="1"/>
      <c r="BE36" s="1"/>
      <c r="BF36" s="1"/>
      <c r="BG36" s="1"/>
      <c r="BH36" s="1"/>
      <c r="BI36" s="1"/>
    </row>
    <row r="37" spans="1:61" ht="15" customHeight="1" x14ac:dyDescent="0.25">
      <c r="A37" s="1"/>
      <c r="B37" s="386"/>
      <c r="C37" s="284"/>
      <c r="D37" s="285"/>
      <c r="E37" s="296"/>
      <c r="F37" s="284"/>
      <c r="G37" s="284"/>
      <c r="H37" s="284"/>
      <c r="I37" s="284"/>
      <c r="J37" s="218" t="e">
        <f>IF(AND('Mapa final'!#REF!="Baja",'Mapa final'!#REF!="Leve"),CONCATENATE("R2C",'Mapa final'!#REF!),"")</f>
        <v>#REF!</v>
      </c>
      <c r="K37" s="219" t="e">
        <f>IF(AND('Mapa final'!#REF!="Baja",'Mapa final'!#REF!="Leve"),CONCATENATE("R2C",'Mapa final'!#REF!),"")</f>
        <v>#REF!</v>
      </c>
      <c r="L37" s="219" t="e">
        <f>IF(AND('Mapa final'!#REF!="Baja",'Mapa final'!#REF!="Leve"),CONCATENATE("R2C",'Mapa final'!#REF!),"")</f>
        <v>#REF!</v>
      </c>
      <c r="M37" s="219" t="e">
        <f>IF(AND('Mapa final'!#REF!="Baja",'Mapa final'!#REF!="Leve"),CONCATENATE("R2C",'Mapa final'!#REF!),"")</f>
        <v>#REF!</v>
      </c>
      <c r="N37" s="219" t="e">
        <f>IF(AND('Mapa final'!#REF!="Baja",'Mapa final'!#REF!="Leve"),CONCATENATE("R2C",'Mapa final'!#REF!),"")</f>
        <v>#REF!</v>
      </c>
      <c r="O37" s="220" t="e">
        <f>IF(AND('Mapa final'!#REF!="Baja",'Mapa final'!#REF!="Leve"),CONCATENATE("R2C",'Mapa final'!#REF!),"")</f>
        <v>#REF!</v>
      </c>
      <c r="P37" s="206" t="e">
        <f>IF(AND('Mapa final'!#REF!="Baja",'Mapa final'!#REF!="Menor"),CONCATENATE("R2C",'Mapa final'!#REF!),"")</f>
        <v>#REF!</v>
      </c>
      <c r="Q37" s="207" t="e">
        <f>IF(AND('Mapa final'!#REF!="Baja",'Mapa final'!#REF!="Menor"),CONCATENATE("R2C",'Mapa final'!#REF!),"")</f>
        <v>#REF!</v>
      </c>
      <c r="R37" s="207" t="e">
        <f>IF(AND('Mapa final'!#REF!="Baja",'Mapa final'!#REF!="Menor"),CONCATENATE("R2C",'Mapa final'!#REF!),"")</f>
        <v>#REF!</v>
      </c>
      <c r="S37" s="207" t="e">
        <f>IF(AND('Mapa final'!#REF!="Baja",'Mapa final'!#REF!="Menor"),CONCATENATE("R2C",'Mapa final'!#REF!),"")</f>
        <v>#REF!</v>
      </c>
      <c r="T37" s="207" t="e">
        <f>IF(AND('Mapa final'!#REF!="Baja",'Mapa final'!#REF!="Menor"),CONCATENATE("R2C",'Mapa final'!#REF!),"")</f>
        <v>#REF!</v>
      </c>
      <c r="U37" s="208" t="e">
        <f>IF(AND('Mapa final'!#REF!="Baja",'Mapa final'!#REF!="Menor"),CONCATENATE("R2C",'Mapa final'!#REF!),"")</f>
        <v>#REF!</v>
      </c>
      <c r="V37" s="206" t="e">
        <f>IF(AND('Mapa final'!#REF!="Baja",'Mapa final'!#REF!="Moderado"),CONCATENATE("R2C",'Mapa final'!#REF!),"")</f>
        <v>#REF!</v>
      </c>
      <c r="W37" s="207" t="e">
        <f>IF(AND('Mapa final'!#REF!="Baja",'Mapa final'!#REF!="Moderado"),CONCATENATE("R2C",'Mapa final'!#REF!),"")</f>
        <v>#REF!</v>
      </c>
      <c r="X37" s="207" t="e">
        <f>IF(AND('Mapa final'!#REF!="Baja",'Mapa final'!#REF!="Moderado"),CONCATENATE("R2C",'Mapa final'!#REF!),"")</f>
        <v>#REF!</v>
      </c>
      <c r="Y37" s="207" t="e">
        <f>IF(AND('Mapa final'!#REF!="Baja",'Mapa final'!#REF!="Moderado"),CONCATENATE("R2C",'Mapa final'!#REF!),"")</f>
        <v>#REF!</v>
      </c>
      <c r="Z37" s="207" t="e">
        <f>IF(AND('Mapa final'!#REF!="Baja",'Mapa final'!#REF!="Moderado"),CONCATENATE("R2C",'Mapa final'!#REF!),"")</f>
        <v>#REF!</v>
      </c>
      <c r="AA37" s="208" t="e">
        <f>IF(AND('Mapa final'!#REF!="Baja",'Mapa final'!#REF!="Moderado"),CONCATENATE("R2C",'Mapa final'!#REF!),"")</f>
        <v>#REF!</v>
      </c>
      <c r="AB37" s="194" t="e">
        <f>IF(AND('Mapa final'!#REF!="Baja",'Mapa final'!#REF!="Mayor"),CONCATENATE("R2C",'Mapa final'!#REF!),"")</f>
        <v>#REF!</v>
      </c>
      <c r="AC37" s="195" t="e">
        <f>IF(AND('Mapa final'!#REF!="Baja",'Mapa final'!#REF!="Mayor"),CONCATENATE("R2C",'Mapa final'!#REF!),"")</f>
        <v>#REF!</v>
      </c>
      <c r="AD37" s="195" t="e">
        <f>IF(AND('Mapa final'!#REF!="Baja",'Mapa final'!#REF!="Mayor"),CONCATENATE("R2C",'Mapa final'!#REF!),"")</f>
        <v>#REF!</v>
      </c>
      <c r="AE37" s="195" t="e">
        <f>IF(AND('Mapa final'!#REF!="Baja",'Mapa final'!#REF!="Mayor"),CONCATENATE("R2C",'Mapa final'!#REF!),"")</f>
        <v>#REF!</v>
      </c>
      <c r="AF37" s="195" t="e">
        <f>IF(AND('Mapa final'!#REF!="Baja",'Mapa final'!#REF!="Mayor"),CONCATENATE("R2C",'Mapa final'!#REF!),"")</f>
        <v>#REF!</v>
      </c>
      <c r="AG37" s="196" t="e">
        <f>IF(AND('Mapa final'!#REF!="Baja",'Mapa final'!#REF!="Mayor"),CONCATENATE("R2C",'Mapa final'!#REF!),"")</f>
        <v>#REF!</v>
      </c>
      <c r="AH37" s="197" t="e">
        <f>IF(AND('Mapa final'!#REF!="Baja",'Mapa final'!#REF!="Catastrófico"),CONCATENATE("R2C",'Mapa final'!#REF!),"")</f>
        <v>#REF!</v>
      </c>
      <c r="AI37" s="198" t="e">
        <f>IF(AND('Mapa final'!#REF!="Baja",'Mapa final'!#REF!="Catastrófico"),CONCATENATE("R2C",'Mapa final'!#REF!),"")</f>
        <v>#REF!</v>
      </c>
      <c r="AJ37" s="198" t="e">
        <f>IF(AND('Mapa final'!#REF!="Baja",'Mapa final'!#REF!="Catastrófico"),CONCATENATE("R2C",'Mapa final'!#REF!),"")</f>
        <v>#REF!</v>
      </c>
      <c r="AK37" s="198" t="e">
        <f>IF(AND('Mapa final'!#REF!="Baja",'Mapa final'!#REF!="Catastrófico"),CONCATENATE("R2C",'Mapa final'!#REF!),"")</f>
        <v>#REF!</v>
      </c>
      <c r="AL37" s="198" t="e">
        <f>IF(AND('Mapa final'!#REF!="Baja",'Mapa final'!#REF!="Catastrófico"),CONCATENATE("R2C",'Mapa final'!#REF!),"")</f>
        <v>#REF!</v>
      </c>
      <c r="AM37" s="199" t="e">
        <f>IF(AND('Mapa final'!#REF!="Baja",'Mapa final'!#REF!="Catastrófico"),CONCATENATE("R2C",'Mapa final'!#REF!),"")</f>
        <v>#REF!</v>
      </c>
      <c r="AN37" s="1"/>
      <c r="AO37" s="425"/>
      <c r="AP37" s="284"/>
      <c r="AQ37" s="284"/>
      <c r="AR37" s="284"/>
      <c r="AS37" s="284"/>
      <c r="AT37" s="426"/>
      <c r="AU37" s="1"/>
      <c r="AV37" s="1"/>
      <c r="AW37" s="1"/>
      <c r="AX37" s="1"/>
      <c r="AY37" s="1"/>
      <c r="AZ37" s="1"/>
      <c r="BA37" s="1"/>
      <c r="BB37" s="1"/>
      <c r="BC37" s="1"/>
      <c r="BD37" s="1"/>
      <c r="BE37" s="1"/>
      <c r="BF37" s="1"/>
      <c r="BG37" s="1"/>
      <c r="BH37" s="1"/>
      <c r="BI37" s="1"/>
    </row>
    <row r="38" spans="1:61" ht="15" customHeight="1" x14ac:dyDescent="0.25">
      <c r="A38" s="1"/>
      <c r="B38" s="386"/>
      <c r="C38" s="284"/>
      <c r="D38" s="285"/>
      <c r="E38" s="296"/>
      <c r="F38" s="284"/>
      <c r="G38" s="284"/>
      <c r="H38" s="284"/>
      <c r="I38" s="284"/>
      <c r="J38" s="218" t="e">
        <f>IF(AND('Mapa final'!#REF!="Baja",'Mapa final'!#REF!="Leve"),CONCATENATE("R3C",'Mapa final'!#REF!),"")</f>
        <v>#REF!</v>
      </c>
      <c r="K38" s="219" t="e">
        <f>IF(AND('Mapa final'!#REF!="Baja",'Mapa final'!#REF!="Leve"),CONCATENATE("R3C",'Mapa final'!#REF!),"")</f>
        <v>#REF!</v>
      </c>
      <c r="L38" s="219" t="e">
        <f>IF(AND('Mapa final'!#REF!="Baja",'Mapa final'!#REF!="Leve"),CONCATENATE("R3C",'Mapa final'!#REF!),"")</f>
        <v>#REF!</v>
      </c>
      <c r="M38" s="219" t="e">
        <f>IF(AND('Mapa final'!#REF!="Baja",'Mapa final'!#REF!="Leve"),CONCATENATE("R3C",'Mapa final'!#REF!),"")</f>
        <v>#REF!</v>
      </c>
      <c r="N38" s="219" t="e">
        <f>IF(AND('Mapa final'!#REF!="Baja",'Mapa final'!#REF!="Leve"),CONCATENATE("R3C",'Mapa final'!#REF!),"")</f>
        <v>#REF!</v>
      </c>
      <c r="O38" s="220" t="e">
        <f>IF(AND('Mapa final'!#REF!="Baja",'Mapa final'!#REF!="Leve"),CONCATENATE("R3C",'Mapa final'!#REF!),"")</f>
        <v>#REF!</v>
      </c>
      <c r="P38" s="206" t="e">
        <f>IF(AND('Mapa final'!#REF!="Baja",'Mapa final'!#REF!="Menor"),CONCATENATE("R3C",'Mapa final'!#REF!),"")</f>
        <v>#REF!</v>
      </c>
      <c r="Q38" s="207" t="e">
        <f>IF(AND('Mapa final'!#REF!="Baja",'Mapa final'!#REF!="Menor"),CONCATENATE("R3C",'Mapa final'!#REF!),"")</f>
        <v>#REF!</v>
      </c>
      <c r="R38" s="207" t="e">
        <f>IF(AND('Mapa final'!#REF!="Baja",'Mapa final'!#REF!="Menor"),CONCATENATE("R3C",'Mapa final'!#REF!),"")</f>
        <v>#REF!</v>
      </c>
      <c r="S38" s="207" t="e">
        <f>IF(AND('Mapa final'!#REF!="Baja",'Mapa final'!#REF!="Menor"),CONCATENATE("R3C",'Mapa final'!#REF!),"")</f>
        <v>#REF!</v>
      </c>
      <c r="T38" s="207" t="e">
        <f>IF(AND('Mapa final'!#REF!="Baja",'Mapa final'!#REF!="Menor"),CONCATENATE("R3C",'Mapa final'!#REF!),"")</f>
        <v>#REF!</v>
      </c>
      <c r="U38" s="208" t="e">
        <f>IF(AND('Mapa final'!#REF!="Baja",'Mapa final'!#REF!="Menor"),CONCATENATE("R3C",'Mapa final'!#REF!),"")</f>
        <v>#REF!</v>
      </c>
      <c r="V38" s="206" t="e">
        <f>IF(AND('Mapa final'!#REF!="Baja",'Mapa final'!#REF!="Moderado"),CONCATENATE("R3C",'Mapa final'!#REF!),"")</f>
        <v>#REF!</v>
      </c>
      <c r="W38" s="207" t="e">
        <f>IF(AND('Mapa final'!#REF!="Baja",'Mapa final'!#REF!="Moderado"),CONCATENATE("R3C",'Mapa final'!#REF!),"")</f>
        <v>#REF!</v>
      </c>
      <c r="X38" s="207" t="e">
        <f>IF(AND('Mapa final'!#REF!="Baja",'Mapa final'!#REF!="Moderado"),CONCATENATE("R3C",'Mapa final'!#REF!),"")</f>
        <v>#REF!</v>
      </c>
      <c r="Y38" s="207" t="e">
        <f>IF(AND('Mapa final'!#REF!="Baja",'Mapa final'!#REF!="Moderado"),CONCATENATE("R3C",'Mapa final'!#REF!),"")</f>
        <v>#REF!</v>
      </c>
      <c r="Z38" s="207" t="e">
        <f>IF(AND('Mapa final'!#REF!="Baja",'Mapa final'!#REF!="Moderado"),CONCATENATE("R3C",'Mapa final'!#REF!),"")</f>
        <v>#REF!</v>
      </c>
      <c r="AA38" s="208" t="e">
        <f>IF(AND('Mapa final'!#REF!="Baja",'Mapa final'!#REF!="Moderado"),CONCATENATE("R3C",'Mapa final'!#REF!),"")</f>
        <v>#REF!</v>
      </c>
      <c r="AB38" s="194" t="e">
        <f>IF(AND('Mapa final'!#REF!="Baja",'Mapa final'!#REF!="Mayor"),CONCATENATE("R3C",'Mapa final'!#REF!),"")</f>
        <v>#REF!</v>
      </c>
      <c r="AC38" s="195" t="e">
        <f>IF(AND('Mapa final'!#REF!="Baja",'Mapa final'!#REF!="Mayor"),CONCATENATE("R3C",'Mapa final'!#REF!),"")</f>
        <v>#REF!</v>
      </c>
      <c r="AD38" s="195" t="e">
        <f>IF(AND('Mapa final'!#REF!="Baja",'Mapa final'!#REF!="Mayor"),CONCATENATE("R3C",'Mapa final'!#REF!),"")</f>
        <v>#REF!</v>
      </c>
      <c r="AE38" s="195" t="e">
        <f>IF(AND('Mapa final'!#REF!="Baja",'Mapa final'!#REF!="Mayor"),CONCATENATE("R3C",'Mapa final'!#REF!),"")</f>
        <v>#REF!</v>
      </c>
      <c r="AF38" s="195" t="e">
        <f>IF(AND('Mapa final'!#REF!="Baja",'Mapa final'!#REF!="Mayor"),CONCATENATE("R3C",'Mapa final'!#REF!),"")</f>
        <v>#REF!</v>
      </c>
      <c r="AG38" s="196" t="e">
        <f>IF(AND('Mapa final'!#REF!="Baja",'Mapa final'!#REF!="Mayor"),CONCATENATE("R3C",'Mapa final'!#REF!),"")</f>
        <v>#REF!</v>
      </c>
      <c r="AH38" s="197" t="e">
        <f>IF(AND('Mapa final'!#REF!="Baja",'Mapa final'!#REF!="Catastrófico"),CONCATENATE("R3C",'Mapa final'!#REF!),"")</f>
        <v>#REF!</v>
      </c>
      <c r="AI38" s="198" t="e">
        <f>IF(AND('Mapa final'!#REF!="Baja",'Mapa final'!#REF!="Catastrófico"),CONCATENATE("R3C",'Mapa final'!#REF!),"")</f>
        <v>#REF!</v>
      </c>
      <c r="AJ38" s="198" t="e">
        <f>IF(AND('Mapa final'!#REF!="Baja",'Mapa final'!#REF!="Catastrófico"),CONCATENATE("R3C",'Mapa final'!#REF!),"")</f>
        <v>#REF!</v>
      </c>
      <c r="AK38" s="198" t="e">
        <f>IF(AND('Mapa final'!#REF!="Baja",'Mapa final'!#REF!="Catastrófico"),CONCATENATE("R3C",'Mapa final'!#REF!),"")</f>
        <v>#REF!</v>
      </c>
      <c r="AL38" s="198" t="e">
        <f>IF(AND('Mapa final'!#REF!="Baja",'Mapa final'!#REF!="Catastrófico"),CONCATENATE("R3C",'Mapa final'!#REF!),"")</f>
        <v>#REF!</v>
      </c>
      <c r="AM38" s="199" t="e">
        <f>IF(AND('Mapa final'!#REF!="Baja",'Mapa final'!#REF!="Catastrófico"),CONCATENATE("R3C",'Mapa final'!#REF!),"")</f>
        <v>#REF!</v>
      </c>
      <c r="AN38" s="1"/>
      <c r="AO38" s="425"/>
      <c r="AP38" s="284"/>
      <c r="AQ38" s="284"/>
      <c r="AR38" s="284"/>
      <c r="AS38" s="284"/>
      <c r="AT38" s="426"/>
      <c r="AU38" s="1"/>
      <c r="AV38" s="1"/>
      <c r="AW38" s="1"/>
      <c r="AX38" s="1"/>
      <c r="AY38" s="1"/>
      <c r="AZ38" s="1"/>
      <c r="BA38" s="1"/>
      <c r="BB38" s="1"/>
      <c r="BC38" s="1"/>
      <c r="BD38" s="1"/>
      <c r="BE38" s="1"/>
      <c r="BF38" s="1"/>
      <c r="BG38" s="1"/>
      <c r="BH38" s="1"/>
      <c r="BI38" s="1"/>
    </row>
    <row r="39" spans="1:61" ht="15" customHeight="1" x14ac:dyDescent="0.25">
      <c r="A39" s="1"/>
      <c r="B39" s="386"/>
      <c r="C39" s="284"/>
      <c r="D39" s="285"/>
      <c r="E39" s="296"/>
      <c r="F39" s="284"/>
      <c r="G39" s="284"/>
      <c r="H39" s="284"/>
      <c r="I39" s="284"/>
      <c r="J39" s="218" t="e">
        <f>IF(AND('Mapa final'!#REF!="Baja",'Mapa final'!#REF!="Leve"),CONCATENATE("R4C",'Mapa final'!#REF!),"")</f>
        <v>#REF!</v>
      </c>
      <c r="K39" s="219" t="e">
        <f>IF(AND('Mapa final'!#REF!="Baja",'Mapa final'!#REF!="Leve"),CONCATENATE("R4C",'Mapa final'!#REF!),"")</f>
        <v>#REF!</v>
      </c>
      <c r="L39" s="219" t="e">
        <f>IF(AND('Mapa final'!#REF!="Baja",'Mapa final'!#REF!="Leve"),CONCATENATE("R4C",'Mapa final'!#REF!),"")</f>
        <v>#REF!</v>
      </c>
      <c r="M39" s="219" t="e">
        <f>IF(AND('Mapa final'!#REF!="Baja",'Mapa final'!#REF!="Leve"),CONCATENATE("R4C",'Mapa final'!#REF!),"")</f>
        <v>#REF!</v>
      </c>
      <c r="N39" s="219" t="e">
        <f>IF(AND('Mapa final'!#REF!="Baja",'Mapa final'!#REF!="Leve"),CONCATENATE("R4C",'Mapa final'!#REF!),"")</f>
        <v>#REF!</v>
      </c>
      <c r="O39" s="220" t="e">
        <f>IF(AND('Mapa final'!#REF!="Baja",'Mapa final'!#REF!="Leve"),CONCATENATE("R4C",'Mapa final'!#REF!),"")</f>
        <v>#REF!</v>
      </c>
      <c r="P39" s="206" t="e">
        <f>IF(AND('Mapa final'!#REF!="Baja",'Mapa final'!#REF!="Menor"),CONCATENATE("R4C",'Mapa final'!#REF!),"")</f>
        <v>#REF!</v>
      </c>
      <c r="Q39" s="207" t="e">
        <f>IF(AND('Mapa final'!#REF!="Baja",'Mapa final'!#REF!="Menor"),CONCATENATE("R4C",'Mapa final'!#REF!),"")</f>
        <v>#REF!</v>
      </c>
      <c r="R39" s="207" t="e">
        <f>IF(AND('Mapa final'!#REF!="Baja",'Mapa final'!#REF!="Menor"),CONCATENATE("R4C",'Mapa final'!#REF!),"")</f>
        <v>#REF!</v>
      </c>
      <c r="S39" s="207" t="e">
        <f>IF(AND('Mapa final'!#REF!="Baja",'Mapa final'!#REF!="Menor"),CONCATENATE("R4C",'Mapa final'!#REF!),"")</f>
        <v>#REF!</v>
      </c>
      <c r="T39" s="207" t="e">
        <f>IF(AND('Mapa final'!#REF!="Baja",'Mapa final'!#REF!="Menor"),CONCATENATE("R4C",'Mapa final'!#REF!),"")</f>
        <v>#REF!</v>
      </c>
      <c r="U39" s="208" t="e">
        <f>IF(AND('Mapa final'!#REF!="Baja",'Mapa final'!#REF!="Menor"),CONCATENATE("R4C",'Mapa final'!#REF!),"")</f>
        <v>#REF!</v>
      </c>
      <c r="V39" s="206" t="e">
        <f>IF(AND('Mapa final'!#REF!="Baja",'Mapa final'!#REF!="Moderado"),CONCATENATE("R4C",'Mapa final'!#REF!),"")</f>
        <v>#REF!</v>
      </c>
      <c r="W39" s="207" t="e">
        <f>IF(AND('Mapa final'!#REF!="Baja",'Mapa final'!#REF!="Moderado"),CONCATENATE("R4C",'Mapa final'!#REF!),"")</f>
        <v>#REF!</v>
      </c>
      <c r="X39" s="207" t="e">
        <f>IF(AND('Mapa final'!#REF!="Baja",'Mapa final'!#REF!="Moderado"),CONCATENATE("R4C",'Mapa final'!#REF!),"")</f>
        <v>#REF!</v>
      </c>
      <c r="Y39" s="207" t="e">
        <f>IF(AND('Mapa final'!#REF!="Baja",'Mapa final'!#REF!="Moderado"),CONCATENATE("R4C",'Mapa final'!#REF!),"")</f>
        <v>#REF!</v>
      </c>
      <c r="Z39" s="207" t="e">
        <f>IF(AND('Mapa final'!#REF!="Baja",'Mapa final'!#REF!="Moderado"),CONCATENATE("R4C",'Mapa final'!#REF!),"")</f>
        <v>#REF!</v>
      </c>
      <c r="AA39" s="208" t="e">
        <f>IF(AND('Mapa final'!#REF!="Baja",'Mapa final'!#REF!="Moderado"),CONCATENATE("R4C",'Mapa final'!#REF!),"")</f>
        <v>#REF!</v>
      </c>
      <c r="AB39" s="194" t="e">
        <f>IF(AND('Mapa final'!#REF!="Baja",'Mapa final'!#REF!="Mayor"),CONCATENATE("R4C",'Mapa final'!#REF!),"")</f>
        <v>#REF!</v>
      </c>
      <c r="AC39" s="195" t="e">
        <f>IF(AND('Mapa final'!#REF!="Baja",'Mapa final'!#REF!="Mayor"),CONCATENATE("R4C",'Mapa final'!#REF!),"")</f>
        <v>#REF!</v>
      </c>
      <c r="AD39" s="195" t="e">
        <f>IF(AND('Mapa final'!#REF!="Baja",'Mapa final'!#REF!="Mayor"),CONCATENATE("R4C",'Mapa final'!#REF!),"")</f>
        <v>#REF!</v>
      </c>
      <c r="AE39" s="195" t="e">
        <f>IF(AND('Mapa final'!#REF!="Baja",'Mapa final'!#REF!="Mayor"),CONCATENATE("R4C",'Mapa final'!#REF!),"")</f>
        <v>#REF!</v>
      </c>
      <c r="AF39" s="195" t="e">
        <f>IF(AND('Mapa final'!#REF!="Baja",'Mapa final'!#REF!="Mayor"),CONCATENATE("R4C",'Mapa final'!#REF!),"")</f>
        <v>#REF!</v>
      </c>
      <c r="AG39" s="196" t="e">
        <f>IF(AND('Mapa final'!#REF!="Baja",'Mapa final'!#REF!="Mayor"),CONCATENATE("R4C",'Mapa final'!#REF!),"")</f>
        <v>#REF!</v>
      </c>
      <c r="AH39" s="197" t="e">
        <f>IF(AND('Mapa final'!#REF!="Baja",'Mapa final'!#REF!="Catastrófico"),CONCATENATE("R4C",'Mapa final'!#REF!),"")</f>
        <v>#REF!</v>
      </c>
      <c r="AI39" s="198" t="e">
        <f>IF(AND('Mapa final'!#REF!="Baja",'Mapa final'!#REF!="Catastrófico"),CONCATENATE("R4C",'Mapa final'!#REF!),"")</f>
        <v>#REF!</v>
      </c>
      <c r="AJ39" s="198" t="e">
        <f>IF(AND('Mapa final'!#REF!="Baja",'Mapa final'!#REF!="Catastrófico"),CONCATENATE("R4C",'Mapa final'!#REF!),"")</f>
        <v>#REF!</v>
      </c>
      <c r="AK39" s="198" t="e">
        <f>IF(AND('Mapa final'!#REF!="Baja",'Mapa final'!#REF!="Catastrófico"),CONCATENATE("R4C",'Mapa final'!#REF!),"")</f>
        <v>#REF!</v>
      </c>
      <c r="AL39" s="198" t="e">
        <f>IF(AND('Mapa final'!#REF!="Baja",'Mapa final'!#REF!="Catastrófico"),CONCATENATE("R4C",'Mapa final'!#REF!),"")</f>
        <v>#REF!</v>
      </c>
      <c r="AM39" s="199" t="e">
        <f>IF(AND('Mapa final'!#REF!="Baja",'Mapa final'!#REF!="Catastrófico"),CONCATENATE("R4C",'Mapa final'!#REF!),"")</f>
        <v>#REF!</v>
      </c>
      <c r="AN39" s="1"/>
      <c r="AO39" s="425"/>
      <c r="AP39" s="284"/>
      <c r="AQ39" s="284"/>
      <c r="AR39" s="284"/>
      <c r="AS39" s="284"/>
      <c r="AT39" s="426"/>
      <c r="AU39" s="1"/>
      <c r="AV39" s="1"/>
      <c r="AW39" s="1"/>
      <c r="AX39" s="1"/>
      <c r="AY39" s="1"/>
      <c r="AZ39" s="1"/>
      <c r="BA39" s="1"/>
      <c r="BB39" s="1"/>
      <c r="BC39" s="1"/>
      <c r="BD39" s="1"/>
      <c r="BE39" s="1"/>
      <c r="BF39" s="1"/>
      <c r="BG39" s="1"/>
      <c r="BH39" s="1"/>
      <c r="BI39" s="1"/>
    </row>
    <row r="40" spans="1:61" ht="15" customHeight="1" x14ac:dyDescent="0.25">
      <c r="A40" s="1"/>
      <c r="B40" s="386"/>
      <c r="C40" s="284"/>
      <c r="D40" s="285"/>
      <c r="E40" s="296"/>
      <c r="F40" s="284"/>
      <c r="G40" s="284"/>
      <c r="H40" s="284"/>
      <c r="I40" s="284"/>
      <c r="J40" s="218" t="e">
        <f>IF(AND('Mapa final'!#REF!="Baja",'Mapa final'!#REF!="Leve"),CONCATENATE("R5C",'Mapa final'!#REF!),"")</f>
        <v>#REF!</v>
      </c>
      <c r="K40" s="219" t="e">
        <f>IF(AND('Mapa final'!#REF!="Baja",'Mapa final'!#REF!="Leve"),CONCATENATE("R5C",'Mapa final'!#REF!),"")</f>
        <v>#REF!</v>
      </c>
      <c r="L40" s="219" t="e">
        <f>IF(AND('Mapa final'!#REF!="Baja",'Mapa final'!#REF!="Leve"),CONCATENATE("R5C",'Mapa final'!#REF!),"")</f>
        <v>#REF!</v>
      </c>
      <c r="M40" s="219" t="e">
        <f>IF(AND('Mapa final'!#REF!="Baja",'Mapa final'!#REF!="Leve"),CONCATENATE("R5C",'Mapa final'!#REF!),"")</f>
        <v>#REF!</v>
      </c>
      <c r="N40" s="219" t="e">
        <f>IF(AND('Mapa final'!#REF!="Baja",'Mapa final'!#REF!="Leve"),CONCATENATE("R5C",'Mapa final'!#REF!),"")</f>
        <v>#REF!</v>
      </c>
      <c r="O40" s="220" t="e">
        <f>IF(AND('Mapa final'!#REF!="Baja",'Mapa final'!#REF!="Leve"),CONCATENATE("R5C",'Mapa final'!#REF!),"")</f>
        <v>#REF!</v>
      </c>
      <c r="P40" s="206" t="e">
        <f>IF(AND('Mapa final'!#REF!="Baja",'Mapa final'!#REF!="Menor"),CONCATENATE("R5C",'Mapa final'!#REF!),"")</f>
        <v>#REF!</v>
      </c>
      <c r="Q40" s="207" t="e">
        <f>IF(AND('Mapa final'!#REF!="Baja",'Mapa final'!#REF!="Menor"),CONCATENATE("R5C",'Mapa final'!#REF!),"")</f>
        <v>#REF!</v>
      </c>
      <c r="R40" s="207" t="e">
        <f>IF(AND('Mapa final'!#REF!="Baja",'Mapa final'!#REF!="Menor"),CONCATENATE("R5C",'Mapa final'!#REF!),"")</f>
        <v>#REF!</v>
      </c>
      <c r="S40" s="207" t="e">
        <f>IF(AND('Mapa final'!#REF!="Baja",'Mapa final'!#REF!="Menor"),CONCATENATE("R5C",'Mapa final'!#REF!),"")</f>
        <v>#REF!</v>
      </c>
      <c r="T40" s="207" t="e">
        <f>IF(AND('Mapa final'!#REF!="Baja",'Mapa final'!#REF!="Menor"),CONCATENATE("R5C",'Mapa final'!#REF!),"")</f>
        <v>#REF!</v>
      </c>
      <c r="U40" s="208" t="e">
        <f>IF(AND('Mapa final'!#REF!="Baja",'Mapa final'!#REF!="Menor"),CONCATENATE("R5C",'Mapa final'!#REF!),"")</f>
        <v>#REF!</v>
      </c>
      <c r="V40" s="206" t="e">
        <f>IF(AND('Mapa final'!#REF!="Baja",'Mapa final'!#REF!="Moderado"),CONCATENATE("R5C",'Mapa final'!#REF!),"")</f>
        <v>#REF!</v>
      </c>
      <c r="W40" s="207" t="e">
        <f>IF(AND('Mapa final'!#REF!="Baja",'Mapa final'!#REF!="Moderado"),CONCATENATE("R5C",'Mapa final'!#REF!),"")</f>
        <v>#REF!</v>
      </c>
      <c r="X40" s="207" t="e">
        <f>IF(AND('Mapa final'!#REF!="Baja",'Mapa final'!#REF!="Moderado"),CONCATENATE("R5C",'Mapa final'!#REF!),"")</f>
        <v>#REF!</v>
      </c>
      <c r="Y40" s="207" t="e">
        <f>IF(AND('Mapa final'!#REF!="Baja",'Mapa final'!#REF!="Moderado"),CONCATENATE("R5C",'Mapa final'!#REF!),"")</f>
        <v>#REF!</v>
      </c>
      <c r="Z40" s="207" t="e">
        <f>IF(AND('Mapa final'!#REF!="Baja",'Mapa final'!#REF!="Moderado"),CONCATENATE("R5C",'Mapa final'!#REF!),"")</f>
        <v>#REF!</v>
      </c>
      <c r="AA40" s="208" t="e">
        <f>IF(AND('Mapa final'!#REF!="Baja",'Mapa final'!#REF!="Moderado"),CONCATENATE("R5C",'Mapa final'!#REF!),"")</f>
        <v>#REF!</v>
      </c>
      <c r="AB40" s="194" t="e">
        <f>IF(AND('Mapa final'!#REF!="Baja",'Mapa final'!#REF!="Mayor"),CONCATENATE("R5C",'Mapa final'!#REF!),"")</f>
        <v>#REF!</v>
      </c>
      <c r="AC40" s="195" t="e">
        <f>IF(AND('Mapa final'!#REF!="Baja",'Mapa final'!#REF!="Mayor"),CONCATENATE("R5C",'Mapa final'!#REF!),"")</f>
        <v>#REF!</v>
      </c>
      <c r="AD40" s="195" t="e">
        <f>IF(AND('Mapa final'!#REF!="Baja",'Mapa final'!#REF!="Mayor"),CONCATENATE("R5C",'Mapa final'!#REF!),"")</f>
        <v>#REF!</v>
      </c>
      <c r="AE40" s="195" t="e">
        <f>IF(AND('Mapa final'!#REF!="Baja",'Mapa final'!#REF!="Mayor"),CONCATENATE("R5C",'Mapa final'!#REF!),"")</f>
        <v>#REF!</v>
      </c>
      <c r="AF40" s="195" t="e">
        <f>IF(AND('Mapa final'!#REF!="Baja",'Mapa final'!#REF!="Mayor"),CONCATENATE("R5C",'Mapa final'!#REF!),"")</f>
        <v>#REF!</v>
      </c>
      <c r="AG40" s="196" t="e">
        <f>IF(AND('Mapa final'!#REF!="Baja",'Mapa final'!#REF!="Mayor"),CONCATENATE("R5C",'Mapa final'!#REF!),"")</f>
        <v>#REF!</v>
      </c>
      <c r="AH40" s="197" t="e">
        <f>IF(AND('Mapa final'!#REF!="Baja",'Mapa final'!#REF!="Catastrófico"),CONCATENATE("R5C",'Mapa final'!#REF!),"")</f>
        <v>#REF!</v>
      </c>
      <c r="AI40" s="198" t="e">
        <f>IF(AND('Mapa final'!#REF!="Baja",'Mapa final'!#REF!="Catastrófico"),CONCATENATE("R5C",'Mapa final'!#REF!),"")</f>
        <v>#REF!</v>
      </c>
      <c r="AJ40" s="198" t="e">
        <f>IF(AND('Mapa final'!#REF!="Baja",'Mapa final'!#REF!="Catastrófico"),CONCATENATE("R5C",'Mapa final'!#REF!),"")</f>
        <v>#REF!</v>
      </c>
      <c r="AK40" s="198" t="e">
        <f>IF(AND('Mapa final'!#REF!="Baja",'Mapa final'!#REF!="Catastrófico"),CONCATENATE("R5C",'Mapa final'!#REF!),"")</f>
        <v>#REF!</v>
      </c>
      <c r="AL40" s="198" t="e">
        <f>IF(AND('Mapa final'!#REF!="Baja",'Mapa final'!#REF!="Catastrófico"),CONCATENATE("R5C",'Mapa final'!#REF!),"")</f>
        <v>#REF!</v>
      </c>
      <c r="AM40" s="199" t="e">
        <f>IF(AND('Mapa final'!#REF!="Baja",'Mapa final'!#REF!="Catastrófico"),CONCATENATE("R5C",'Mapa final'!#REF!),"")</f>
        <v>#REF!</v>
      </c>
      <c r="AN40" s="1"/>
      <c r="AO40" s="425"/>
      <c r="AP40" s="284"/>
      <c r="AQ40" s="284"/>
      <c r="AR40" s="284"/>
      <c r="AS40" s="284"/>
      <c r="AT40" s="426"/>
      <c r="AU40" s="1"/>
      <c r="AV40" s="1"/>
      <c r="AW40" s="1"/>
      <c r="AX40" s="1"/>
      <c r="AY40" s="1"/>
      <c r="AZ40" s="1"/>
      <c r="BA40" s="1"/>
      <c r="BB40" s="1"/>
      <c r="BC40" s="1"/>
      <c r="BD40" s="1"/>
      <c r="BE40" s="1"/>
      <c r="BF40" s="1"/>
      <c r="BG40" s="1"/>
      <c r="BH40" s="1"/>
      <c r="BI40" s="1"/>
    </row>
    <row r="41" spans="1:61" ht="15" customHeight="1" x14ac:dyDescent="0.25">
      <c r="A41" s="1"/>
      <c r="B41" s="386"/>
      <c r="C41" s="284"/>
      <c r="D41" s="285"/>
      <c r="E41" s="296"/>
      <c r="F41" s="284"/>
      <c r="G41" s="284"/>
      <c r="H41" s="284"/>
      <c r="I41" s="284"/>
      <c r="J41" s="218" t="e">
        <f>IF(AND('Mapa final'!#REF!="Baja",'Mapa final'!#REF!="Leve"),CONCATENATE("R6C",'Mapa final'!#REF!),"")</f>
        <v>#REF!</v>
      </c>
      <c r="K41" s="219" t="e">
        <f>IF(AND('Mapa final'!#REF!="Baja",'Mapa final'!#REF!="Leve"),CONCATENATE("R6C",'Mapa final'!#REF!),"")</f>
        <v>#REF!</v>
      </c>
      <c r="L41" s="219" t="e">
        <f>IF(AND('Mapa final'!#REF!="Baja",'Mapa final'!#REF!="Leve"),CONCATENATE("R6C",'Mapa final'!#REF!),"")</f>
        <v>#REF!</v>
      </c>
      <c r="M41" s="219" t="e">
        <f>IF(AND('Mapa final'!#REF!="Baja",'Mapa final'!#REF!="Leve"),CONCATENATE("R6C",'Mapa final'!#REF!),"")</f>
        <v>#REF!</v>
      </c>
      <c r="N41" s="219" t="e">
        <f>IF(AND('Mapa final'!#REF!="Baja",'Mapa final'!#REF!="Leve"),CONCATENATE("R6C",'Mapa final'!#REF!),"")</f>
        <v>#REF!</v>
      </c>
      <c r="O41" s="220" t="e">
        <f>IF(AND('Mapa final'!#REF!="Baja",'Mapa final'!#REF!="Leve"),CONCATENATE("R6C",'Mapa final'!#REF!),"")</f>
        <v>#REF!</v>
      </c>
      <c r="P41" s="206" t="e">
        <f>IF(AND('Mapa final'!#REF!="Baja",'Mapa final'!#REF!="Menor"),CONCATENATE("R6C",'Mapa final'!#REF!),"")</f>
        <v>#REF!</v>
      </c>
      <c r="Q41" s="207" t="e">
        <f>IF(AND('Mapa final'!#REF!="Baja",'Mapa final'!#REF!="Menor"),CONCATENATE("R6C",'Mapa final'!#REF!),"")</f>
        <v>#REF!</v>
      </c>
      <c r="R41" s="207" t="e">
        <f>IF(AND('Mapa final'!#REF!="Baja",'Mapa final'!#REF!="Menor"),CONCATENATE("R6C",'Mapa final'!#REF!),"")</f>
        <v>#REF!</v>
      </c>
      <c r="S41" s="207" t="e">
        <f>IF(AND('Mapa final'!#REF!="Baja",'Mapa final'!#REF!="Menor"),CONCATENATE("R6C",'Mapa final'!#REF!),"")</f>
        <v>#REF!</v>
      </c>
      <c r="T41" s="207" t="e">
        <f>IF(AND('Mapa final'!#REF!="Baja",'Mapa final'!#REF!="Menor"),CONCATENATE("R6C",'Mapa final'!#REF!),"")</f>
        <v>#REF!</v>
      </c>
      <c r="U41" s="208" t="e">
        <f>IF(AND('Mapa final'!#REF!="Baja",'Mapa final'!#REF!="Menor"),CONCATENATE("R6C",'Mapa final'!#REF!),"")</f>
        <v>#REF!</v>
      </c>
      <c r="V41" s="206" t="e">
        <f>IF(AND('Mapa final'!#REF!="Baja",'Mapa final'!#REF!="Moderado"),CONCATENATE("R6C",'Mapa final'!#REF!),"")</f>
        <v>#REF!</v>
      </c>
      <c r="W41" s="207" t="e">
        <f>IF(AND('Mapa final'!#REF!="Baja",'Mapa final'!#REF!="Moderado"),CONCATENATE("R6C",'Mapa final'!#REF!),"")</f>
        <v>#REF!</v>
      </c>
      <c r="X41" s="207" t="e">
        <f>IF(AND('Mapa final'!#REF!="Baja",'Mapa final'!#REF!="Moderado"),CONCATENATE("R6C",'Mapa final'!#REF!),"")</f>
        <v>#REF!</v>
      </c>
      <c r="Y41" s="207" t="e">
        <f>IF(AND('Mapa final'!#REF!="Baja",'Mapa final'!#REF!="Moderado"),CONCATENATE("R6C",'Mapa final'!#REF!),"")</f>
        <v>#REF!</v>
      </c>
      <c r="Z41" s="207" t="e">
        <f>IF(AND('Mapa final'!#REF!="Baja",'Mapa final'!#REF!="Moderado"),CONCATENATE("R6C",'Mapa final'!#REF!),"")</f>
        <v>#REF!</v>
      </c>
      <c r="AA41" s="208" t="e">
        <f>IF(AND('Mapa final'!#REF!="Baja",'Mapa final'!#REF!="Moderado"),CONCATENATE("R6C",'Mapa final'!#REF!),"")</f>
        <v>#REF!</v>
      </c>
      <c r="AB41" s="194" t="e">
        <f>IF(AND('Mapa final'!#REF!="Baja",'Mapa final'!#REF!="Mayor"),CONCATENATE("R6C",'Mapa final'!#REF!),"")</f>
        <v>#REF!</v>
      </c>
      <c r="AC41" s="195" t="e">
        <f>IF(AND('Mapa final'!#REF!="Baja",'Mapa final'!#REF!="Mayor"),CONCATENATE("R6C",'Mapa final'!#REF!),"")</f>
        <v>#REF!</v>
      </c>
      <c r="AD41" s="195" t="e">
        <f>IF(AND('Mapa final'!#REF!="Baja",'Mapa final'!#REF!="Mayor"),CONCATENATE("R6C",'Mapa final'!#REF!),"")</f>
        <v>#REF!</v>
      </c>
      <c r="AE41" s="195" t="e">
        <f>IF(AND('Mapa final'!#REF!="Baja",'Mapa final'!#REF!="Mayor"),CONCATENATE("R6C",'Mapa final'!#REF!),"")</f>
        <v>#REF!</v>
      </c>
      <c r="AF41" s="195" t="e">
        <f>IF(AND('Mapa final'!#REF!="Baja",'Mapa final'!#REF!="Mayor"),CONCATENATE("R6C",'Mapa final'!#REF!),"")</f>
        <v>#REF!</v>
      </c>
      <c r="AG41" s="196" t="e">
        <f>IF(AND('Mapa final'!#REF!="Baja",'Mapa final'!#REF!="Mayor"),CONCATENATE("R6C",'Mapa final'!#REF!),"")</f>
        <v>#REF!</v>
      </c>
      <c r="AH41" s="197" t="e">
        <f>IF(AND('Mapa final'!#REF!="Baja",'Mapa final'!#REF!="Catastrófico"),CONCATENATE("R6C",'Mapa final'!#REF!),"")</f>
        <v>#REF!</v>
      </c>
      <c r="AI41" s="198" t="e">
        <f>IF(AND('Mapa final'!#REF!="Baja",'Mapa final'!#REF!="Catastrófico"),CONCATENATE("R6C",'Mapa final'!#REF!),"")</f>
        <v>#REF!</v>
      </c>
      <c r="AJ41" s="198" t="e">
        <f>IF(AND('Mapa final'!#REF!="Baja",'Mapa final'!#REF!="Catastrófico"),CONCATENATE("R6C",'Mapa final'!#REF!),"")</f>
        <v>#REF!</v>
      </c>
      <c r="AK41" s="198" t="e">
        <f>IF(AND('Mapa final'!#REF!="Baja",'Mapa final'!#REF!="Catastrófico"),CONCATENATE("R6C",'Mapa final'!#REF!),"")</f>
        <v>#REF!</v>
      </c>
      <c r="AL41" s="198" t="e">
        <f>IF(AND('Mapa final'!#REF!="Baja",'Mapa final'!#REF!="Catastrófico"),CONCATENATE("R6C",'Mapa final'!#REF!),"")</f>
        <v>#REF!</v>
      </c>
      <c r="AM41" s="199" t="e">
        <f>IF(AND('Mapa final'!#REF!="Baja",'Mapa final'!#REF!="Catastrófico"),CONCATENATE("R6C",'Mapa final'!#REF!),"")</f>
        <v>#REF!</v>
      </c>
      <c r="AN41" s="1"/>
      <c r="AO41" s="425"/>
      <c r="AP41" s="284"/>
      <c r="AQ41" s="284"/>
      <c r="AR41" s="284"/>
      <c r="AS41" s="284"/>
      <c r="AT41" s="426"/>
      <c r="AU41" s="1"/>
      <c r="AV41" s="1"/>
      <c r="AW41" s="1"/>
      <c r="AX41" s="1"/>
      <c r="AY41" s="1"/>
      <c r="AZ41" s="1"/>
      <c r="BA41" s="1"/>
      <c r="BB41" s="1"/>
      <c r="BC41" s="1"/>
      <c r="BD41" s="1"/>
      <c r="BE41" s="1"/>
      <c r="BF41" s="1"/>
      <c r="BG41" s="1"/>
      <c r="BH41" s="1"/>
      <c r="BI41" s="1"/>
    </row>
    <row r="42" spans="1:61" ht="15" customHeight="1" x14ac:dyDescent="0.25">
      <c r="A42" s="1"/>
      <c r="B42" s="386"/>
      <c r="C42" s="284"/>
      <c r="D42" s="285"/>
      <c r="E42" s="296"/>
      <c r="F42" s="284"/>
      <c r="G42" s="284"/>
      <c r="H42" s="284"/>
      <c r="I42" s="284"/>
      <c r="J42" s="218" t="e">
        <f>IF(AND('Mapa final'!#REF!="Baja",'Mapa final'!#REF!="Leve"),CONCATENATE("R7C",'Mapa final'!#REF!),"")</f>
        <v>#REF!</v>
      </c>
      <c r="K42" s="219" t="e">
        <f>IF(AND('Mapa final'!#REF!="Baja",'Mapa final'!#REF!="Leve"),CONCATENATE("R7C",'Mapa final'!#REF!),"")</f>
        <v>#REF!</v>
      </c>
      <c r="L42" s="219" t="e">
        <f>IF(AND('Mapa final'!#REF!="Baja",'Mapa final'!#REF!="Leve"),CONCATENATE("R7C",'Mapa final'!#REF!),"")</f>
        <v>#REF!</v>
      </c>
      <c r="M42" s="219" t="e">
        <f>IF(AND('Mapa final'!#REF!="Baja",'Mapa final'!#REF!="Leve"),CONCATENATE("R7C",'Mapa final'!#REF!),"")</f>
        <v>#REF!</v>
      </c>
      <c r="N42" s="219" t="e">
        <f>IF(AND('Mapa final'!#REF!="Baja",'Mapa final'!#REF!="Leve"),CONCATENATE("R7C",'Mapa final'!#REF!),"")</f>
        <v>#REF!</v>
      </c>
      <c r="O42" s="220" t="e">
        <f>IF(AND('Mapa final'!#REF!="Baja",'Mapa final'!#REF!="Leve"),CONCATENATE("R7C",'Mapa final'!#REF!),"")</f>
        <v>#REF!</v>
      </c>
      <c r="P42" s="206" t="e">
        <f>IF(AND('Mapa final'!#REF!="Baja",'Mapa final'!#REF!="Menor"),CONCATENATE("R7C",'Mapa final'!#REF!),"")</f>
        <v>#REF!</v>
      </c>
      <c r="Q42" s="207" t="e">
        <f>IF(AND('Mapa final'!#REF!="Baja",'Mapa final'!#REF!="Menor"),CONCATENATE("R7C",'Mapa final'!#REF!),"")</f>
        <v>#REF!</v>
      </c>
      <c r="R42" s="207" t="e">
        <f>IF(AND('Mapa final'!#REF!="Baja",'Mapa final'!#REF!="Menor"),CONCATENATE("R7C",'Mapa final'!#REF!),"")</f>
        <v>#REF!</v>
      </c>
      <c r="S42" s="207" t="e">
        <f>IF(AND('Mapa final'!#REF!="Baja",'Mapa final'!#REF!="Menor"),CONCATENATE("R7C",'Mapa final'!#REF!),"")</f>
        <v>#REF!</v>
      </c>
      <c r="T42" s="207" t="e">
        <f>IF(AND('Mapa final'!#REF!="Baja",'Mapa final'!#REF!="Menor"),CONCATENATE("R7C",'Mapa final'!#REF!),"")</f>
        <v>#REF!</v>
      </c>
      <c r="U42" s="208" t="e">
        <f>IF(AND('Mapa final'!#REF!="Baja",'Mapa final'!#REF!="Menor"),CONCATENATE("R7C",'Mapa final'!#REF!),"")</f>
        <v>#REF!</v>
      </c>
      <c r="V42" s="206" t="e">
        <f>IF(AND('Mapa final'!#REF!="Baja",'Mapa final'!#REF!="Moderado"),CONCATENATE("R7C",'Mapa final'!#REF!),"")</f>
        <v>#REF!</v>
      </c>
      <c r="W42" s="207" t="e">
        <f>IF(AND('Mapa final'!#REF!="Baja",'Mapa final'!#REF!="Moderado"),CONCATENATE("R7C",'Mapa final'!#REF!),"")</f>
        <v>#REF!</v>
      </c>
      <c r="X42" s="207" t="e">
        <f>IF(AND('Mapa final'!#REF!="Baja",'Mapa final'!#REF!="Moderado"),CONCATENATE("R7C",'Mapa final'!#REF!),"")</f>
        <v>#REF!</v>
      </c>
      <c r="Y42" s="207" t="e">
        <f>IF(AND('Mapa final'!#REF!="Baja",'Mapa final'!#REF!="Moderado"),CONCATENATE("R7C",'Mapa final'!#REF!),"")</f>
        <v>#REF!</v>
      </c>
      <c r="Z42" s="207" t="e">
        <f>IF(AND('Mapa final'!#REF!="Baja",'Mapa final'!#REF!="Moderado"),CONCATENATE("R7C",'Mapa final'!#REF!),"")</f>
        <v>#REF!</v>
      </c>
      <c r="AA42" s="208" t="e">
        <f>IF(AND('Mapa final'!#REF!="Baja",'Mapa final'!#REF!="Moderado"),CONCATENATE("R7C",'Mapa final'!#REF!),"")</f>
        <v>#REF!</v>
      </c>
      <c r="AB42" s="194" t="e">
        <f>IF(AND('Mapa final'!#REF!="Baja",'Mapa final'!#REF!="Mayor"),CONCATENATE("R7C",'Mapa final'!#REF!),"")</f>
        <v>#REF!</v>
      </c>
      <c r="AC42" s="195" t="e">
        <f>IF(AND('Mapa final'!#REF!="Baja",'Mapa final'!#REF!="Mayor"),CONCATENATE("R7C",'Mapa final'!#REF!),"")</f>
        <v>#REF!</v>
      </c>
      <c r="AD42" s="195" t="e">
        <f>IF(AND('Mapa final'!#REF!="Baja",'Mapa final'!#REF!="Mayor"),CONCATENATE("R7C",'Mapa final'!#REF!),"")</f>
        <v>#REF!</v>
      </c>
      <c r="AE42" s="195" t="e">
        <f>IF(AND('Mapa final'!#REF!="Baja",'Mapa final'!#REF!="Mayor"),CONCATENATE("R7C",'Mapa final'!#REF!),"")</f>
        <v>#REF!</v>
      </c>
      <c r="AF42" s="195" t="e">
        <f>IF(AND('Mapa final'!#REF!="Baja",'Mapa final'!#REF!="Mayor"),CONCATENATE("R7C",'Mapa final'!#REF!),"")</f>
        <v>#REF!</v>
      </c>
      <c r="AG42" s="196" t="e">
        <f>IF(AND('Mapa final'!#REF!="Baja",'Mapa final'!#REF!="Mayor"),CONCATENATE("R7C",'Mapa final'!#REF!),"")</f>
        <v>#REF!</v>
      </c>
      <c r="AH42" s="197" t="e">
        <f>IF(AND('Mapa final'!#REF!="Baja",'Mapa final'!#REF!="Catastrófico"),CONCATENATE("R7C",'Mapa final'!#REF!),"")</f>
        <v>#REF!</v>
      </c>
      <c r="AI42" s="198" t="e">
        <f>IF(AND('Mapa final'!#REF!="Baja",'Mapa final'!#REF!="Catastrófico"),CONCATENATE("R7C",'Mapa final'!#REF!),"")</f>
        <v>#REF!</v>
      </c>
      <c r="AJ42" s="198" t="e">
        <f>IF(AND('Mapa final'!#REF!="Baja",'Mapa final'!#REF!="Catastrófico"),CONCATENATE("R7C",'Mapa final'!#REF!),"")</f>
        <v>#REF!</v>
      </c>
      <c r="AK42" s="198" t="e">
        <f>IF(AND('Mapa final'!#REF!="Baja",'Mapa final'!#REF!="Catastrófico"),CONCATENATE("R7C",'Mapa final'!#REF!),"")</f>
        <v>#REF!</v>
      </c>
      <c r="AL42" s="198" t="e">
        <f>IF(AND('Mapa final'!#REF!="Baja",'Mapa final'!#REF!="Catastrófico"),CONCATENATE("R7C",'Mapa final'!#REF!),"")</f>
        <v>#REF!</v>
      </c>
      <c r="AM42" s="199" t="e">
        <f>IF(AND('Mapa final'!#REF!="Baja",'Mapa final'!#REF!="Catastrófico"),CONCATENATE("R7C",'Mapa final'!#REF!),"")</f>
        <v>#REF!</v>
      </c>
      <c r="AN42" s="1"/>
      <c r="AO42" s="425"/>
      <c r="AP42" s="284"/>
      <c r="AQ42" s="284"/>
      <c r="AR42" s="284"/>
      <c r="AS42" s="284"/>
      <c r="AT42" s="426"/>
      <c r="AU42" s="1"/>
      <c r="AV42" s="1"/>
      <c r="AW42" s="1"/>
      <c r="AX42" s="1"/>
      <c r="AY42" s="1"/>
      <c r="AZ42" s="1"/>
      <c r="BA42" s="1"/>
      <c r="BB42" s="1"/>
      <c r="BC42" s="1"/>
      <c r="BD42" s="1"/>
      <c r="BE42" s="1"/>
      <c r="BF42" s="1"/>
      <c r="BG42" s="1"/>
      <c r="BH42" s="1"/>
      <c r="BI42" s="1"/>
    </row>
    <row r="43" spans="1:61" ht="15" customHeight="1" x14ac:dyDescent="0.25">
      <c r="A43" s="1"/>
      <c r="B43" s="386"/>
      <c r="C43" s="284"/>
      <c r="D43" s="285"/>
      <c r="E43" s="296"/>
      <c r="F43" s="284"/>
      <c r="G43" s="284"/>
      <c r="H43" s="284"/>
      <c r="I43" s="284"/>
      <c r="J43" s="218" t="e">
        <f>IF(AND('Mapa final'!#REF!="Baja",'Mapa final'!#REF!="Leve"),CONCATENATE("R8C",'Mapa final'!#REF!),"")</f>
        <v>#REF!</v>
      </c>
      <c r="K43" s="219" t="e">
        <f>IF(AND('Mapa final'!#REF!="Baja",'Mapa final'!#REF!="Leve"),CONCATENATE("R8C",'Mapa final'!#REF!),"")</f>
        <v>#REF!</v>
      </c>
      <c r="L43" s="219" t="e">
        <f>IF(AND('Mapa final'!#REF!="Baja",'Mapa final'!#REF!="Leve"),CONCATENATE("R8C",'Mapa final'!#REF!),"")</f>
        <v>#REF!</v>
      </c>
      <c r="M43" s="219" t="e">
        <f>IF(AND('Mapa final'!#REF!="Baja",'Mapa final'!#REF!="Leve"),CONCATENATE("R8C",'Mapa final'!#REF!),"")</f>
        <v>#REF!</v>
      </c>
      <c r="N43" s="219" t="e">
        <f>IF(AND('Mapa final'!#REF!="Baja",'Mapa final'!#REF!="Leve"),CONCATENATE("R8C",'Mapa final'!#REF!),"")</f>
        <v>#REF!</v>
      </c>
      <c r="O43" s="220" t="e">
        <f>IF(AND('Mapa final'!#REF!="Baja",'Mapa final'!#REF!="Leve"),CONCATENATE("R8C",'Mapa final'!#REF!),"")</f>
        <v>#REF!</v>
      </c>
      <c r="P43" s="206" t="e">
        <f>IF(AND('Mapa final'!#REF!="Baja",'Mapa final'!#REF!="Menor"),CONCATENATE("R8C",'Mapa final'!#REF!),"")</f>
        <v>#REF!</v>
      </c>
      <c r="Q43" s="207" t="e">
        <f>IF(AND('Mapa final'!#REF!="Baja",'Mapa final'!#REF!="Menor"),CONCATENATE("R8C",'Mapa final'!#REF!),"")</f>
        <v>#REF!</v>
      </c>
      <c r="R43" s="207" t="e">
        <f>IF(AND('Mapa final'!#REF!="Baja",'Mapa final'!#REF!="Menor"),CONCATENATE("R8C",'Mapa final'!#REF!),"")</f>
        <v>#REF!</v>
      </c>
      <c r="S43" s="207" t="e">
        <f>IF(AND('Mapa final'!#REF!="Baja",'Mapa final'!#REF!="Menor"),CONCATENATE("R8C",'Mapa final'!#REF!),"")</f>
        <v>#REF!</v>
      </c>
      <c r="T43" s="207" t="e">
        <f>IF(AND('Mapa final'!#REF!="Baja",'Mapa final'!#REF!="Menor"),CONCATENATE("R8C",'Mapa final'!#REF!),"")</f>
        <v>#REF!</v>
      </c>
      <c r="U43" s="208" t="e">
        <f>IF(AND('Mapa final'!#REF!="Baja",'Mapa final'!#REF!="Menor"),CONCATENATE("R8C",'Mapa final'!#REF!),"")</f>
        <v>#REF!</v>
      </c>
      <c r="V43" s="206" t="e">
        <f>IF(AND('Mapa final'!#REF!="Baja",'Mapa final'!#REF!="Moderado"),CONCATENATE("R8C",'Mapa final'!#REF!),"")</f>
        <v>#REF!</v>
      </c>
      <c r="W43" s="207" t="e">
        <f>IF(AND('Mapa final'!#REF!="Baja",'Mapa final'!#REF!="Moderado"),CONCATENATE("R8C",'Mapa final'!#REF!),"")</f>
        <v>#REF!</v>
      </c>
      <c r="X43" s="207" t="e">
        <f>IF(AND('Mapa final'!#REF!="Baja",'Mapa final'!#REF!="Moderado"),CONCATENATE("R8C",'Mapa final'!#REF!),"")</f>
        <v>#REF!</v>
      </c>
      <c r="Y43" s="207" t="e">
        <f>IF(AND('Mapa final'!#REF!="Baja",'Mapa final'!#REF!="Moderado"),CONCATENATE("R8C",'Mapa final'!#REF!),"")</f>
        <v>#REF!</v>
      </c>
      <c r="Z43" s="207" t="e">
        <f>IF(AND('Mapa final'!#REF!="Baja",'Mapa final'!#REF!="Moderado"),CONCATENATE("R8C",'Mapa final'!#REF!),"")</f>
        <v>#REF!</v>
      </c>
      <c r="AA43" s="208" t="e">
        <f>IF(AND('Mapa final'!#REF!="Baja",'Mapa final'!#REF!="Moderado"),CONCATENATE("R8C",'Mapa final'!#REF!),"")</f>
        <v>#REF!</v>
      </c>
      <c r="AB43" s="194" t="e">
        <f>IF(AND('Mapa final'!#REF!="Baja",'Mapa final'!#REF!="Mayor"),CONCATENATE("R8C",'Mapa final'!#REF!),"")</f>
        <v>#REF!</v>
      </c>
      <c r="AC43" s="195" t="e">
        <f>IF(AND('Mapa final'!#REF!="Baja",'Mapa final'!#REF!="Mayor"),CONCATENATE("R8C",'Mapa final'!#REF!),"")</f>
        <v>#REF!</v>
      </c>
      <c r="AD43" s="195" t="e">
        <f>IF(AND('Mapa final'!#REF!="Baja",'Mapa final'!#REF!="Mayor"),CONCATENATE("R8C",'Mapa final'!#REF!),"")</f>
        <v>#REF!</v>
      </c>
      <c r="AE43" s="195" t="e">
        <f>IF(AND('Mapa final'!#REF!="Baja",'Mapa final'!#REF!="Mayor"),CONCATENATE("R8C",'Mapa final'!#REF!),"")</f>
        <v>#REF!</v>
      </c>
      <c r="AF43" s="195" t="e">
        <f>IF(AND('Mapa final'!#REF!="Baja",'Mapa final'!#REF!="Mayor"),CONCATENATE("R8C",'Mapa final'!#REF!),"")</f>
        <v>#REF!</v>
      </c>
      <c r="AG43" s="196" t="e">
        <f>IF(AND('Mapa final'!#REF!="Baja",'Mapa final'!#REF!="Mayor"),CONCATENATE("R8C",'Mapa final'!#REF!),"")</f>
        <v>#REF!</v>
      </c>
      <c r="AH43" s="197" t="e">
        <f>IF(AND('Mapa final'!#REF!="Baja",'Mapa final'!#REF!="Catastrófico"),CONCATENATE("R8C",'Mapa final'!#REF!),"")</f>
        <v>#REF!</v>
      </c>
      <c r="AI43" s="198" t="e">
        <f>IF(AND('Mapa final'!#REF!="Baja",'Mapa final'!#REF!="Catastrófico"),CONCATENATE("R8C",'Mapa final'!#REF!),"")</f>
        <v>#REF!</v>
      </c>
      <c r="AJ43" s="198" t="e">
        <f>IF(AND('Mapa final'!#REF!="Baja",'Mapa final'!#REF!="Catastrófico"),CONCATENATE("R8C",'Mapa final'!#REF!),"")</f>
        <v>#REF!</v>
      </c>
      <c r="AK43" s="198" t="e">
        <f>IF(AND('Mapa final'!#REF!="Baja",'Mapa final'!#REF!="Catastrófico"),CONCATENATE("R8C",'Mapa final'!#REF!),"")</f>
        <v>#REF!</v>
      </c>
      <c r="AL43" s="198" t="e">
        <f>IF(AND('Mapa final'!#REF!="Baja",'Mapa final'!#REF!="Catastrófico"),CONCATENATE("R8C",'Mapa final'!#REF!),"")</f>
        <v>#REF!</v>
      </c>
      <c r="AM43" s="199" t="e">
        <f>IF(AND('Mapa final'!#REF!="Baja",'Mapa final'!#REF!="Catastrófico"),CONCATENATE("R8C",'Mapa final'!#REF!),"")</f>
        <v>#REF!</v>
      </c>
      <c r="AN43" s="1"/>
      <c r="AO43" s="425"/>
      <c r="AP43" s="284"/>
      <c r="AQ43" s="284"/>
      <c r="AR43" s="284"/>
      <c r="AS43" s="284"/>
      <c r="AT43" s="426"/>
      <c r="AU43" s="1"/>
      <c r="AV43" s="1"/>
      <c r="AW43" s="1"/>
      <c r="AX43" s="1"/>
      <c r="AY43" s="1"/>
      <c r="AZ43" s="1"/>
      <c r="BA43" s="1"/>
      <c r="BB43" s="1"/>
      <c r="BC43" s="1"/>
      <c r="BD43" s="1"/>
      <c r="BE43" s="1"/>
      <c r="BF43" s="1"/>
      <c r="BG43" s="1"/>
      <c r="BH43" s="1"/>
      <c r="BI43" s="1"/>
    </row>
    <row r="44" spans="1:61" ht="15" customHeight="1" x14ac:dyDescent="0.25">
      <c r="A44" s="1"/>
      <c r="B44" s="386"/>
      <c r="C44" s="284"/>
      <c r="D44" s="285"/>
      <c r="E44" s="296"/>
      <c r="F44" s="284"/>
      <c r="G44" s="284"/>
      <c r="H44" s="284"/>
      <c r="I44" s="284"/>
      <c r="J44" s="218" t="e">
        <f>IF(AND('Mapa final'!#REF!="Baja",'Mapa final'!#REF!="Leve"),CONCATENATE("R9C",'Mapa final'!#REF!),"")</f>
        <v>#REF!</v>
      </c>
      <c r="K44" s="219" t="e">
        <f>IF(AND('Mapa final'!#REF!="Baja",'Mapa final'!#REF!="Leve"),CONCATENATE("R9C",'Mapa final'!#REF!),"")</f>
        <v>#REF!</v>
      </c>
      <c r="L44" s="219" t="e">
        <f>IF(AND('Mapa final'!#REF!="Baja",'Mapa final'!#REF!="Leve"),CONCATENATE("R9C",'Mapa final'!#REF!),"")</f>
        <v>#REF!</v>
      </c>
      <c r="M44" s="219" t="e">
        <f>IF(AND('Mapa final'!#REF!="Baja",'Mapa final'!#REF!="Leve"),CONCATENATE("R9C",'Mapa final'!#REF!),"")</f>
        <v>#REF!</v>
      </c>
      <c r="N44" s="219" t="e">
        <f>IF(AND('Mapa final'!#REF!="Baja",'Mapa final'!#REF!="Leve"),CONCATENATE("R9C",'Mapa final'!#REF!),"")</f>
        <v>#REF!</v>
      </c>
      <c r="O44" s="220" t="e">
        <f>IF(AND('Mapa final'!#REF!="Baja",'Mapa final'!#REF!="Leve"),CONCATENATE("R9C",'Mapa final'!#REF!),"")</f>
        <v>#REF!</v>
      </c>
      <c r="P44" s="206" t="e">
        <f>IF(AND('Mapa final'!#REF!="Baja",'Mapa final'!#REF!="Menor"),CONCATENATE("R9C",'Mapa final'!#REF!),"")</f>
        <v>#REF!</v>
      </c>
      <c r="Q44" s="207" t="e">
        <f>IF(AND('Mapa final'!#REF!="Baja",'Mapa final'!#REF!="Menor"),CONCATENATE("R9C",'Mapa final'!#REF!),"")</f>
        <v>#REF!</v>
      </c>
      <c r="R44" s="207" t="e">
        <f>IF(AND('Mapa final'!#REF!="Baja",'Mapa final'!#REF!="Menor"),CONCATENATE("R9C",'Mapa final'!#REF!),"")</f>
        <v>#REF!</v>
      </c>
      <c r="S44" s="207" t="e">
        <f>IF(AND('Mapa final'!#REF!="Baja",'Mapa final'!#REF!="Menor"),CONCATENATE("R9C",'Mapa final'!#REF!),"")</f>
        <v>#REF!</v>
      </c>
      <c r="T44" s="207" t="e">
        <f>IF(AND('Mapa final'!#REF!="Baja",'Mapa final'!#REF!="Menor"),CONCATENATE("R9C",'Mapa final'!#REF!),"")</f>
        <v>#REF!</v>
      </c>
      <c r="U44" s="208" t="e">
        <f>IF(AND('Mapa final'!#REF!="Baja",'Mapa final'!#REF!="Menor"),CONCATENATE("R9C",'Mapa final'!#REF!),"")</f>
        <v>#REF!</v>
      </c>
      <c r="V44" s="206" t="e">
        <f>IF(AND('Mapa final'!#REF!="Baja",'Mapa final'!#REF!="Moderado"),CONCATENATE("R9C",'Mapa final'!#REF!),"")</f>
        <v>#REF!</v>
      </c>
      <c r="W44" s="207" t="e">
        <f>IF(AND('Mapa final'!#REF!="Baja",'Mapa final'!#REF!="Moderado"),CONCATENATE("R9C",'Mapa final'!#REF!),"")</f>
        <v>#REF!</v>
      </c>
      <c r="X44" s="207" t="e">
        <f>IF(AND('Mapa final'!#REF!="Baja",'Mapa final'!#REF!="Moderado"),CONCATENATE("R9C",'Mapa final'!#REF!),"")</f>
        <v>#REF!</v>
      </c>
      <c r="Y44" s="207" t="e">
        <f>IF(AND('Mapa final'!#REF!="Baja",'Mapa final'!#REF!="Moderado"),CONCATENATE("R9C",'Mapa final'!#REF!),"")</f>
        <v>#REF!</v>
      </c>
      <c r="Z44" s="207" t="e">
        <f>IF(AND('Mapa final'!#REF!="Baja",'Mapa final'!#REF!="Moderado"),CONCATENATE("R9C",'Mapa final'!#REF!),"")</f>
        <v>#REF!</v>
      </c>
      <c r="AA44" s="208" t="e">
        <f>IF(AND('Mapa final'!#REF!="Baja",'Mapa final'!#REF!="Moderado"),CONCATENATE("R9C",'Mapa final'!#REF!),"")</f>
        <v>#REF!</v>
      </c>
      <c r="AB44" s="194" t="e">
        <f>IF(AND('Mapa final'!#REF!="Baja",'Mapa final'!#REF!="Mayor"),CONCATENATE("R9C",'Mapa final'!#REF!),"")</f>
        <v>#REF!</v>
      </c>
      <c r="AC44" s="195" t="e">
        <f>IF(AND('Mapa final'!#REF!="Baja",'Mapa final'!#REF!="Mayor"),CONCATENATE("R9C",'Mapa final'!#REF!),"")</f>
        <v>#REF!</v>
      </c>
      <c r="AD44" s="195" t="e">
        <f>IF(AND('Mapa final'!#REF!="Baja",'Mapa final'!#REF!="Mayor"),CONCATENATE("R9C",'Mapa final'!#REF!),"")</f>
        <v>#REF!</v>
      </c>
      <c r="AE44" s="195" t="e">
        <f>IF(AND('Mapa final'!#REF!="Baja",'Mapa final'!#REF!="Mayor"),CONCATENATE("R9C",'Mapa final'!#REF!),"")</f>
        <v>#REF!</v>
      </c>
      <c r="AF44" s="195" t="e">
        <f>IF(AND('Mapa final'!#REF!="Baja",'Mapa final'!#REF!="Mayor"),CONCATENATE("R9C",'Mapa final'!#REF!),"")</f>
        <v>#REF!</v>
      </c>
      <c r="AG44" s="196" t="e">
        <f>IF(AND('Mapa final'!#REF!="Baja",'Mapa final'!#REF!="Mayor"),CONCATENATE("R9C",'Mapa final'!#REF!),"")</f>
        <v>#REF!</v>
      </c>
      <c r="AH44" s="197" t="e">
        <f>IF(AND('Mapa final'!#REF!="Baja",'Mapa final'!#REF!="Catastrófico"),CONCATENATE("R9C",'Mapa final'!#REF!),"")</f>
        <v>#REF!</v>
      </c>
      <c r="AI44" s="198" t="e">
        <f>IF(AND('Mapa final'!#REF!="Baja",'Mapa final'!#REF!="Catastrófico"),CONCATENATE("R9C",'Mapa final'!#REF!),"")</f>
        <v>#REF!</v>
      </c>
      <c r="AJ44" s="198" t="e">
        <f>IF(AND('Mapa final'!#REF!="Baja",'Mapa final'!#REF!="Catastrófico"),CONCATENATE("R9C",'Mapa final'!#REF!),"")</f>
        <v>#REF!</v>
      </c>
      <c r="AK44" s="198" t="e">
        <f>IF(AND('Mapa final'!#REF!="Baja",'Mapa final'!#REF!="Catastrófico"),CONCATENATE("R9C",'Mapa final'!#REF!),"")</f>
        <v>#REF!</v>
      </c>
      <c r="AL44" s="198" t="e">
        <f>IF(AND('Mapa final'!#REF!="Baja",'Mapa final'!#REF!="Catastrófico"),CONCATENATE("R9C",'Mapa final'!#REF!),"")</f>
        <v>#REF!</v>
      </c>
      <c r="AM44" s="199" t="e">
        <f>IF(AND('Mapa final'!#REF!="Baja",'Mapa final'!#REF!="Catastrófico"),CONCATENATE("R9C",'Mapa final'!#REF!),"")</f>
        <v>#REF!</v>
      </c>
      <c r="AN44" s="1"/>
      <c r="AO44" s="425"/>
      <c r="AP44" s="284"/>
      <c r="AQ44" s="284"/>
      <c r="AR44" s="284"/>
      <c r="AS44" s="284"/>
      <c r="AT44" s="426"/>
      <c r="AU44" s="1"/>
      <c r="AV44" s="1"/>
      <c r="AW44" s="1"/>
      <c r="AX44" s="1"/>
      <c r="AY44" s="1"/>
      <c r="AZ44" s="1"/>
      <c r="BA44" s="1"/>
      <c r="BB44" s="1"/>
      <c r="BC44" s="1"/>
      <c r="BD44" s="1"/>
      <c r="BE44" s="1"/>
      <c r="BF44" s="1"/>
      <c r="BG44" s="1"/>
      <c r="BH44" s="1"/>
      <c r="BI44" s="1"/>
    </row>
    <row r="45" spans="1:61" ht="15.75" customHeight="1" x14ac:dyDescent="0.25">
      <c r="A45" s="1"/>
      <c r="B45" s="386"/>
      <c r="C45" s="284"/>
      <c r="D45" s="285"/>
      <c r="E45" s="394"/>
      <c r="F45" s="395"/>
      <c r="G45" s="395"/>
      <c r="H45" s="395"/>
      <c r="I45" s="395"/>
      <c r="J45" s="221" t="e">
        <f>IF(AND('Mapa final'!#REF!="Baja",'Mapa final'!#REF!="Leve"),CONCATENATE("R10C",'Mapa final'!#REF!),"")</f>
        <v>#REF!</v>
      </c>
      <c r="K45" s="222" t="e">
        <f>IF(AND('Mapa final'!#REF!="Baja",'Mapa final'!#REF!="Leve"),CONCATENATE("R10C",'Mapa final'!#REF!),"")</f>
        <v>#REF!</v>
      </c>
      <c r="L45" s="222" t="e">
        <f>IF(AND('Mapa final'!#REF!="Baja",'Mapa final'!#REF!="Leve"),CONCATENATE("R10C",'Mapa final'!#REF!),"")</f>
        <v>#REF!</v>
      </c>
      <c r="M45" s="222" t="e">
        <f>IF(AND('Mapa final'!#REF!="Baja",'Mapa final'!#REF!="Leve"),CONCATENATE("R10C",'Mapa final'!#REF!),"")</f>
        <v>#REF!</v>
      </c>
      <c r="N45" s="222" t="e">
        <f>IF(AND('Mapa final'!#REF!="Baja",'Mapa final'!#REF!="Leve"),CONCATENATE("R10C",'Mapa final'!#REF!),"")</f>
        <v>#REF!</v>
      </c>
      <c r="O45" s="223" t="e">
        <f>IF(AND('Mapa final'!#REF!="Baja",'Mapa final'!#REF!="Leve"),CONCATENATE("R10C",'Mapa final'!#REF!),"")</f>
        <v>#REF!</v>
      </c>
      <c r="P45" s="206" t="e">
        <f>IF(AND('Mapa final'!#REF!="Baja",'Mapa final'!#REF!="Menor"),CONCATENATE("R10C",'Mapa final'!#REF!),"")</f>
        <v>#REF!</v>
      </c>
      <c r="Q45" s="207" t="e">
        <f>IF(AND('Mapa final'!#REF!="Baja",'Mapa final'!#REF!="Menor"),CONCATENATE("R10C",'Mapa final'!#REF!),"")</f>
        <v>#REF!</v>
      </c>
      <c r="R45" s="207" t="e">
        <f>IF(AND('Mapa final'!#REF!="Baja",'Mapa final'!#REF!="Menor"),CONCATENATE("R10C",'Mapa final'!#REF!),"")</f>
        <v>#REF!</v>
      </c>
      <c r="S45" s="207" t="e">
        <f>IF(AND('Mapa final'!#REF!="Baja",'Mapa final'!#REF!="Menor"),CONCATENATE("R10C",'Mapa final'!#REF!),"")</f>
        <v>#REF!</v>
      </c>
      <c r="T45" s="207" t="e">
        <f>IF(AND('Mapa final'!#REF!="Baja",'Mapa final'!#REF!="Menor"),CONCATENATE("R10C",'Mapa final'!#REF!),"")</f>
        <v>#REF!</v>
      </c>
      <c r="U45" s="208" t="e">
        <f>IF(AND('Mapa final'!#REF!="Baja",'Mapa final'!#REF!="Menor"),CONCATENATE("R10C",'Mapa final'!#REF!),"")</f>
        <v>#REF!</v>
      </c>
      <c r="V45" s="212" t="e">
        <f>IF(AND('Mapa final'!#REF!="Baja",'Mapa final'!#REF!="Moderado"),CONCATENATE("R10C",'Mapa final'!#REF!),"")</f>
        <v>#REF!</v>
      </c>
      <c r="W45" s="213" t="e">
        <f>IF(AND('Mapa final'!#REF!="Baja",'Mapa final'!#REF!="Moderado"),CONCATENATE("R10C",'Mapa final'!#REF!),"")</f>
        <v>#REF!</v>
      </c>
      <c r="X45" s="213" t="e">
        <f>IF(AND('Mapa final'!#REF!="Baja",'Mapa final'!#REF!="Moderado"),CONCATENATE("R10C",'Mapa final'!#REF!),"")</f>
        <v>#REF!</v>
      </c>
      <c r="Y45" s="213" t="e">
        <f>IF(AND('Mapa final'!#REF!="Baja",'Mapa final'!#REF!="Moderado"),CONCATENATE("R10C",'Mapa final'!#REF!),"")</f>
        <v>#REF!</v>
      </c>
      <c r="Z45" s="213" t="e">
        <f>IF(AND('Mapa final'!#REF!="Baja",'Mapa final'!#REF!="Moderado"),CONCATENATE("R10C",'Mapa final'!#REF!),"")</f>
        <v>#REF!</v>
      </c>
      <c r="AA45" s="214" t="e">
        <f>IF(AND('Mapa final'!#REF!="Baja",'Mapa final'!#REF!="Moderado"),CONCATENATE("R10C",'Mapa final'!#REF!),"")</f>
        <v>#REF!</v>
      </c>
      <c r="AB45" s="200" t="e">
        <f>IF(AND('Mapa final'!#REF!="Baja",'Mapa final'!#REF!="Mayor"),CONCATENATE("R10C",'Mapa final'!#REF!),"")</f>
        <v>#REF!</v>
      </c>
      <c r="AC45" s="201" t="e">
        <f>IF(AND('Mapa final'!#REF!="Baja",'Mapa final'!#REF!="Mayor"),CONCATENATE("R10C",'Mapa final'!#REF!),"")</f>
        <v>#REF!</v>
      </c>
      <c r="AD45" s="201" t="e">
        <f>IF(AND('Mapa final'!#REF!="Baja",'Mapa final'!#REF!="Mayor"),CONCATENATE("R10C",'Mapa final'!#REF!),"")</f>
        <v>#REF!</v>
      </c>
      <c r="AE45" s="201" t="e">
        <f>IF(AND('Mapa final'!#REF!="Baja",'Mapa final'!#REF!="Mayor"),CONCATENATE("R10C",'Mapa final'!#REF!),"")</f>
        <v>#REF!</v>
      </c>
      <c r="AF45" s="201" t="e">
        <f>IF(AND('Mapa final'!#REF!="Baja",'Mapa final'!#REF!="Mayor"),CONCATENATE("R10C",'Mapa final'!#REF!),"")</f>
        <v>#REF!</v>
      </c>
      <c r="AG45" s="202" t="e">
        <f>IF(AND('Mapa final'!#REF!="Baja",'Mapa final'!#REF!="Mayor"),CONCATENATE("R10C",'Mapa final'!#REF!),"")</f>
        <v>#REF!</v>
      </c>
      <c r="AH45" s="203" t="e">
        <f>IF(AND('Mapa final'!#REF!="Baja",'Mapa final'!#REF!="Catastrófico"),CONCATENATE("R10C",'Mapa final'!#REF!),"")</f>
        <v>#REF!</v>
      </c>
      <c r="AI45" s="204" t="e">
        <f>IF(AND('Mapa final'!#REF!="Baja",'Mapa final'!#REF!="Catastrófico"),CONCATENATE("R10C",'Mapa final'!#REF!),"")</f>
        <v>#REF!</v>
      </c>
      <c r="AJ45" s="204" t="e">
        <f>IF(AND('Mapa final'!#REF!="Baja",'Mapa final'!#REF!="Catastrófico"),CONCATENATE("R10C",'Mapa final'!#REF!),"")</f>
        <v>#REF!</v>
      </c>
      <c r="AK45" s="204" t="e">
        <f>IF(AND('Mapa final'!#REF!="Baja",'Mapa final'!#REF!="Catastrófico"),CONCATENATE("R10C",'Mapa final'!#REF!),"")</f>
        <v>#REF!</v>
      </c>
      <c r="AL45" s="204" t="e">
        <f>IF(AND('Mapa final'!#REF!="Baja",'Mapa final'!#REF!="Catastrófico"),CONCATENATE("R10C",'Mapa final'!#REF!),"")</f>
        <v>#REF!</v>
      </c>
      <c r="AM45" s="205" t="e">
        <f>IF(AND('Mapa final'!#REF!="Baja",'Mapa final'!#REF!="Catastrófico"),CONCATENATE("R10C",'Mapa final'!#REF!),"")</f>
        <v>#REF!</v>
      </c>
      <c r="AN45" s="1"/>
      <c r="AO45" s="427"/>
      <c r="AP45" s="410"/>
      <c r="AQ45" s="410"/>
      <c r="AR45" s="410"/>
      <c r="AS45" s="410"/>
      <c r="AT45" s="428"/>
    </row>
    <row r="46" spans="1:61" ht="46.5" customHeight="1" x14ac:dyDescent="0.35">
      <c r="A46" s="1"/>
      <c r="B46" s="386"/>
      <c r="C46" s="284"/>
      <c r="D46" s="285"/>
      <c r="E46" s="432" t="s">
        <v>395</v>
      </c>
      <c r="F46" s="390"/>
      <c r="G46" s="390"/>
      <c r="H46" s="390"/>
      <c r="I46" s="399"/>
      <c r="J46" s="215" t="e">
        <f>IF(AND('Mapa final'!#REF!="Muy Baja",'Mapa final'!#REF!="Leve"),CONCATENATE("R1C",'Mapa final'!#REF!),"")</f>
        <v>#REF!</v>
      </c>
      <c r="K46" s="216" t="e">
        <f>IF(AND('Mapa final'!#REF!="Muy Baja",'Mapa final'!#REF!="Leve"),CONCATENATE("R1C",'Mapa final'!#REF!),"")</f>
        <v>#REF!</v>
      </c>
      <c r="L46" s="216" t="e">
        <f>IF(AND('Mapa final'!#REF!="Muy Baja",'Mapa final'!#REF!="Leve"),CONCATENATE("R1C",'Mapa final'!#REF!),"")</f>
        <v>#REF!</v>
      </c>
      <c r="M46" s="216" t="e">
        <f>IF(AND('Mapa final'!#REF!="Muy Baja",'Mapa final'!#REF!="Leve"),CONCATENATE("R1C",'Mapa final'!#REF!),"")</f>
        <v>#REF!</v>
      </c>
      <c r="N46" s="216" t="e">
        <f>IF(AND('Mapa final'!#REF!="Muy Baja",'Mapa final'!#REF!="Leve"),CONCATENATE("R1C",'Mapa final'!#REF!),"")</f>
        <v>#REF!</v>
      </c>
      <c r="O46" s="217" t="e">
        <f>IF(AND('Mapa final'!#REF!="Muy Baja",'Mapa final'!#REF!="Leve"),CONCATENATE("R1C",'Mapa final'!#REF!),"")</f>
        <v>#REF!</v>
      </c>
      <c r="P46" s="215" t="e">
        <f>IF(AND('Mapa final'!#REF!="Muy Baja",'Mapa final'!#REF!="Menor"),CONCATENATE("R1C",'Mapa final'!#REF!),"")</f>
        <v>#REF!</v>
      </c>
      <c r="Q46" s="216" t="e">
        <f>IF(AND('Mapa final'!#REF!="Muy Baja",'Mapa final'!#REF!="Menor"),CONCATENATE("R1C",'Mapa final'!#REF!),"")</f>
        <v>#REF!</v>
      </c>
      <c r="R46" s="216" t="e">
        <f>IF(AND('Mapa final'!#REF!="Muy Baja",'Mapa final'!#REF!="Menor"),CONCATENATE("R1C",'Mapa final'!#REF!),"")</f>
        <v>#REF!</v>
      </c>
      <c r="S46" s="216" t="e">
        <f>IF(AND('Mapa final'!#REF!="Muy Baja",'Mapa final'!#REF!="Menor"),CONCATENATE("R1C",'Mapa final'!#REF!),"")</f>
        <v>#REF!</v>
      </c>
      <c r="T46" s="216" t="e">
        <f>IF(AND('Mapa final'!#REF!="Muy Baja",'Mapa final'!#REF!="Menor"),CONCATENATE("R1C",'Mapa final'!#REF!),"")</f>
        <v>#REF!</v>
      </c>
      <c r="U46" s="217" t="e">
        <f>IF(AND('Mapa final'!#REF!="Muy Baja",'Mapa final'!#REF!="Menor"),CONCATENATE("R1C",'Mapa final'!#REF!),"")</f>
        <v>#REF!</v>
      </c>
      <c r="V46" s="209" t="e">
        <f>IF(AND('Mapa final'!#REF!="Muy Baja",'Mapa final'!#REF!="Moderado"),CONCATENATE("R1C",'Mapa final'!#REF!),"")</f>
        <v>#REF!</v>
      </c>
      <c r="W46" s="224" t="e">
        <f>IF(AND('Mapa final'!#REF!="Muy Baja",'Mapa final'!#REF!="Moderado"),CONCATENATE("R1C",'Mapa final'!#REF!),"")</f>
        <v>#REF!</v>
      </c>
      <c r="X46" s="210" t="e">
        <f>IF(AND('Mapa final'!#REF!="Muy Baja",'Mapa final'!#REF!="Moderado"),CONCATENATE("R1C",'Mapa final'!#REF!),"")</f>
        <v>#REF!</v>
      </c>
      <c r="Y46" s="210" t="e">
        <f>IF(AND('Mapa final'!#REF!="Muy Baja",'Mapa final'!#REF!="Moderado"),CONCATENATE("R1C",'Mapa final'!#REF!),"")</f>
        <v>#REF!</v>
      </c>
      <c r="Z46" s="210" t="e">
        <f>IF(AND('Mapa final'!#REF!="Muy Baja",'Mapa final'!#REF!="Moderado"),CONCATENATE("R1C",'Mapa final'!#REF!),"")</f>
        <v>#REF!</v>
      </c>
      <c r="AA46" s="211" t="e">
        <f>IF(AND('Mapa final'!#REF!="Muy Baja",'Mapa final'!#REF!="Moderado"),CONCATENATE("R1C",'Mapa final'!#REF!),"")</f>
        <v>#REF!</v>
      </c>
      <c r="AB46" s="188" t="e">
        <f>IF(AND('Mapa final'!#REF!="Muy Baja",'Mapa final'!#REF!="Mayor"),CONCATENATE("R1C",'Mapa final'!#REF!),"")</f>
        <v>#REF!</v>
      </c>
      <c r="AC46" s="189" t="e">
        <f>IF(AND('Mapa final'!#REF!="Muy Baja",'Mapa final'!#REF!="Mayor"),CONCATENATE("R1C",'Mapa final'!#REF!),"")</f>
        <v>#REF!</v>
      </c>
      <c r="AD46" s="189" t="e">
        <f>IF(AND('Mapa final'!#REF!="Muy Baja",'Mapa final'!#REF!="Mayor"),CONCATENATE("R1C",'Mapa final'!#REF!),"")</f>
        <v>#REF!</v>
      </c>
      <c r="AE46" s="189" t="e">
        <f>IF(AND('Mapa final'!#REF!="Muy Baja",'Mapa final'!#REF!="Mayor"),CONCATENATE("R1C",'Mapa final'!#REF!),"")</f>
        <v>#REF!</v>
      </c>
      <c r="AF46" s="189" t="e">
        <f>IF(AND('Mapa final'!#REF!="Muy Baja",'Mapa final'!#REF!="Mayor"),CONCATENATE("R1C",'Mapa final'!#REF!),"")</f>
        <v>#REF!</v>
      </c>
      <c r="AG46" s="190" t="e">
        <f>IF(AND('Mapa final'!#REF!="Muy Baja",'Mapa final'!#REF!="Mayor"),CONCATENATE("R1C",'Mapa final'!#REF!),"")</f>
        <v>#REF!</v>
      </c>
      <c r="AH46" s="191" t="e">
        <f>IF(AND('Mapa final'!#REF!="Muy Baja",'Mapa final'!#REF!="Catastrófico"),CONCATENATE("R1C",'Mapa final'!#REF!),"")</f>
        <v>#REF!</v>
      </c>
      <c r="AI46" s="192" t="e">
        <f>IF(AND('Mapa final'!#REF!="Muy Baja",'Mapa final'!#REF!="Catastrófico"),CONCATENATE("R1C",'Mapa final'!#REF!),"")</f>
        <v>#REF!</v>
      </c>
      <c r="AJ46" s="192" t="e">
        <f>IF(AND('Mapa final'!#REF!="Muy Baja",'Mapa final'!#REF!="Catastrófico"),CONCATENATE("R1C",'Mapa final'!#REF!),"")</f>
        <v>#REF!</v>
      </c>
      <c r="AK46" s="192" t="e">
        <f>IF(AND('Mapa final'!#REF!="Muy Baja",'Mapa final'!#REF!="Catastrófico"),CONCATENATE("R1C",'Mapa final'!#REF!),"")</f>
        <v>#REF!</v>
      </c>
      <c r="AL46" s="192" t="e">
        <f>IF(AND('Mapa final'!#REF!="Muy Baja",'Mapa final'!#REF!="Catastrófico"),CONCATENATE("R1C",'Mapa final'!#REF!),"")</f>
        <v>#REF!</v>
      </c>
      <c r="AM46" s="193"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386"/>
      <c r="C47" s="284"/>
      <c r="D47" s="285"/>
      <c r="E47" s="296"/>
      <c r="F47" s="284"/>
      <c r="G47" s="284"/>
      <c r="H47" s="284"/>
      <c r="I47" s="285"/>
      <c r="J47" s="218" t="e">
        <f>IF(AND('Mapa final'!#REF!="Muy Baja",'Mapa final'!#REF!="Leve"),CONCATENATE("R2C",'Mapa final'!#REF!),"")</f>
        <v>#REF!</v>
      </c>
      <c r="K47" s="219" t="e">
        <f>IF(AND('Mapa final'!#REF!="Muy Baja",'Mapa final'!#REF!="Leve"),CONCATENATE("R2C",'Mapa final'!#REF!),"")</f>
        <v>#REF!</v>
      </c>
      <c r="L47" s="219" t="e">
        <f>IF(AND('Mapa final'!#REF!="Muy Baja",'Mapa final'!#REF!="Leve"),CONCATENATE("R2C",'Mapa final'!#REF!),"")</f>
        <v>#REF!</v>
      </c>
      <c r="M47" s="219" t="e">
        <f>IF(AND('Mapa final'!#REF!="Muy Baja",'Mapa final'!#REF!="Leve"),CONCATENATE("R2C",'Mapa final'!#REF!),"")</f>
        <v>#REF!</v>
      </c>
      <c r="N47" s="219" t="e">
        <f>IF(AND('Mapa final'!#REF!="Muy Baja",'Mapa final'!#REF!="Leve"),CONCATENATE("R2C",'Mapa final'!#REF!),"")</f>
        <v>#REF!</v>
      </c>
      <c r="O47" s="220" t="e">
        <f>IF(AND('Mapa final'!#REF!="Muy Baja",'Mapa final'!#REF!="Leve"),CONCATENATE("R2C",'Mapa final'!#REF!),"")</f>
        <v>#REF!</v>
      </c>
      <c r="P47" s="218" t="e">
        <f>IF(AND('Mapa final'!#REF!="Muy Baja",'Mapa final'!#REF!="Menor"),CONCATENATE("R2C",'Mapa final'!#REF!),"")</f>
        <v>#REF!</v>
      </c>
      <c r="Q47" s="219" t="e">
        <f>IF(AND('Mapa final'!#REF!="Muy Baja",'Mapa final'!#REF!="Menor"),CONCATENATE("R2C",'Mapa final'!#REF!),"")</f>
        <v>#REF!</v>
      </c>
      <c r="R47" s="219" t="e">
        <f>IF(AND('Mapa final'!#REF!="Muy Baja",'Mapa final'!#REF!="Menor"),CONCATENATE("R2C",'Mapa final'!#REF!),"")</f>
        <v>#REF!</v>
      </c>
      <c r="S47" s="219" t="e">
        <f>IF(AND('Mapa final'!#REF!="Muy Baja",'Mapa final'!#REF!="Menor"),CONCATENATE("R2C",'Mapa final'!#REF!),"")</f>
        <v>#REF!</v>
      </c>
      <c r="T47" s="219" t="e">
        <f>IF(AND('Mapa final'!#REF!="Muy Baja",'Mapa final'!#REF!="Menor"),CONCATENATE("R2C",'Mapa final'!#REF!),"")</f>
        <v>#REF!</v>
      </c>
      <c r="U47" s="220" t="e">
        <f>IF(AND('Mapa final'!#REF!="Muy Baja",'Mapa final'!#REF!="Menor"),CONCATENATE("R2C",'Mapa final'!#REF!),"")</f>
        <v>#REF!</v>
      </c>
      <c r="V47" s="206" t="e">
        <f>IF(AND('Mapa final'!#REF!="Muy Baja",'Mapa final'!#REF!="Moderado"),CONCATENATE("R2C",'Mapa final'!#REF!),"")</f>
        <v>#REF!</v>
      </c>
      <c r="W47" s="207" t="e">
        <f>IF(AND('Mapa final'!#REF!="Muy Baja",'Mapa final'!#REF!="Moderado"),CONCATENATE("R2C",'Mapa final'!#REF!),"")</f>
        <v>#REF!</v>
      </c>
      <c r="X47" s="207" t="e">
        <f>IF(AND('Mapa final'!#REF!="Muy Baja",'Mapa final'!#REF!="Moderado"),CONCATENATE("R2C",'Mapa final'!#REF!),"")</f>
        <v>#REF!</v>
      </c>
      <c r="Y47" s="207" t="e">
        <f>IF(AND('Mapa final'!#REF!="Muy Baja",'Mapa final'!#REF!="Moderado"),CONCATENATE("R2C",'Mapa final'!#REF!),"")</f>
        <v>#REF!</v>
      </c>
      <c r="Z47" s="207" t="e">
        <f>IF(AND('Mapa final'!#REF!="Muy Baja",'Mapa final'!#REF!="Moderado"),CONCATENATE("R2C",'Mapa final'!#REF!),"")</f>
        <v>#REF!</v>
      </c>
      <c r="AA47" s="208" t="e">
        <f>IF(AND('Mapa final'!#REF!="Muy Baja",'Mapa final'!#REF!="Moderado"),CONCATENATE("R2C",'Mapa final'!#REF!),"")</f>
        <v>#REF!</v>
      </c>
      <c r="AB47" s="194" t="e">
        <f>IF(AND('Mapa final'!#REF!="Muy Baja",'Mapa final'!#REF!="Mayor"),CONCATENATE("R2C",'Mapa final'!#REF!),"")</f>
        <v>#REF!</v>
      </c>
      <c r="AC47" s="195" t="e">
        <f>IF(AND('Mapa final'!#REF!="Muy Baja",'Mapa final'!#REF!="Mayor"),CONCATENATE("R2C",'Mapa final'!#REF!),"")</f>
        <v>#REF!</v>
      </c>
      <c r="AD47" s="195" t="e">
        <f>IF(AND('Mapa final'!#REF!="Muy Baja",'Mapa final'!#REF!="Mayor"),CONCATENATE("R2C",'Mapa final'!#REF!),"")</f>
        <v>#REF!</v>
      </c>
      <c r="AE47" s="195" t="e">
        <f>IF(AND('Mapa final'!#REF!="Muy Baja",'Mapa final'!#REF!="Mayor"),CONCATENATE("R2C",'Mapa final'!#REF!),"")</f>
        <v>#REF!</v>
      </c>
      <c r="AF47" s="195" t="e">
        <f>IF(AND('Mapa final'!#REF!="Muy Baja",'Mapa final'!#REF!="Mayor"),CONCATENATE("R2C",'Mapa final'!#REF!),"")</f>
        <v>#REF!</v>
      </c>
      <c r="AG47" s="196" t="e">
        <f>IF(AND('Mapa final'!#REF!="Muy Baja",'Mapa final'!#REF!="Mayor"),CONCATENATE("R2C",'Mapa final'!#REF!),"")</f>
        <v>#REF!</v>
      </c>
      <c r="AH47" s="197" t="e">
        <f>IF(AND('Mapa final'!#REF!="Muy Baja",'Mapa final'!#REF!="Catastrófico"),CONCATENATE("R2C",'Mapa final'!#REF!),"")</f>
        <v>#REF!</v>
      </c>
      <c r="AI47" s="198" t="e">
        <f>IF(AND('Mapa final'!#REF!="Muy Baja",'Mapa final'!#REF!="Catastrófico"),CONCATENATE("R2C",'Mapa final'!#REF!),"")</f>
        <v>#REF!</v>
      </c>
      <c r="AJ47" s="198" t="e">
        <f>IF(AND('Mapa final'!#REF!="Muy Baja",'Mapa final'!#REF!="Catastrófico"),CONCATENATE("R2C",'Mapa final'!#REF!),"")</f>
        <v>#REF!</v>
      </c>
      <c r="AK47" s="198" t="e">
        <f>IF(AND('Mapa final'!#REF!="Muy Baja",'Mapa final'!#REF!="Catastrófico"),CONCATENATE("R2C",'Mapa final'!#REF!),"")</f>
        <v>#REF!</v>
      </c>
      <c r="AL47" s="198" t="e">
        <f>IF(AND('Mapa final'!#REF!="Muy Baja",'Mapa final'!#REF!="Catastrófico"),CONCATENATE("R2C",'Mapa final'!#REF!),"")</f>
        <v>#REF!</v>
      </c>
      <c r="AM47" s="199"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386"/>
      <c r="C48" s="284"/>
      <c r="D48" s="285"/>
      <c r="E48" s="296"/>
      <c r="F48" s="284"/>
      <c r="G48" s="284"/>
      <c r="H48" s="284"/>
      <c r="I48" s="285"/>
      <c r="J48" s="218" t="e">
        <f>IF(AND('Mapa final'!#REF!="Muy Baja",'Mapa final'!#REF!="Leve"),CONCATENATE("R3C",'Mapa final'!#REF!),"")</f>
        <v>#REF!</v>
      </c>
      <c r="K48" s="219" t="e">
        <f>IF(AND('Mapa final'!#REF!="Muy Baja",'Mapa final'!#REF!="Leve"),CONCATENATE("R3C",'Mapa final'!#REF!),"")</f>
        <v>#REF!</v>
      </c>
      <c r="L48" s="219" t="e">
        <f>IF(AND('Mapa final'!#REF!="Muy Baja",'Mapa final'!#REF!="Leve"),CONCATENATE("R3C",'Mapa final'!#REF!),"")</f>
        <v>#REF!</v>
      </c>
      <c r="M48" s="219" t="e">
        <f>IF(AND('Mapa final'!#REF!="Muy Baja",'Mapa final'!#REF!="Leve"),CONCATENATE("R3C",'Mapa final'!#REF!),"")</f>
        <v>#REF!</v>
      </c>
      <c r="N48" s="219" t="e">
        <f>IF(AND('Mapa final'!#REF!="Muy Baja",'Mapa final'!#REF!="Leve"),CONCATENATE("R3C",'Mapa final'!#REF!),"")</f>
        <v>#REF!</v>
      </c>
      <c r="O48" s="220" t="e">
        <f>IF(AND('Mapa final'!#REF!="Muy Baja",'Mapa final'!#REF!="Leve"),CONCATENATE("R3C",'Mapa final'!#REF!),"")</f>
        <v>#REF!</v>
      </c>
      <c r="P48" s="218" t="e">
        <f>IF(AND('Mapa final'!#REF!="Muy Baja",'Mapa final'!#REF!="Menor"),CONCATENATE("R3C",'Mapa final'!#REF!),"")</f>
        <v>#REF!</v>
      </c>
      <c r="Q48" s="219" t="e">
        <f>IF(AND('Mapa final'!#REF!="Muy Baja",'Mapa final'!#REF!="Menor"),CONCATENATE("R3C",'Mapa final'!#REF!),"")</f>
        <v>#REF!</v>
      </c>
      <c r="R48" s="219" t="e">
        <f>IF(AND('Mapa final'!#REF!="Muy Baja",'Mapa final'!#REF!="Menor"),CONCATENATE("R3C",'Mapa final'!#REF!),"")</f>
        <v>#REF!</v>
      </c>
      <c r="S48" s="219" t="e">
        <f>IF(AND('Mapa final'!#REF!="Muy Baja",'Mapa final'!#REF!="Menor"),CONCATENATE("R3C",'Mapa final'!#REF!),"")</f>
        <v>#REF!</v>
      </c>
      <c r="T48" s="219" t="e">
        <f>IF(AND('Mapa final'!#REF!="Muy Baja",'Mapa final'!#REF!="Menor"),CONCATENATE("R3C",'Mapa final'!#REF!),"")</f>
        <v>#REF!</v>
      </c>
      <c r="U48" s="220" t="e">
        <f>IF(AND('Mapa final'!#REF!="Muy Baja",'Mapa final'!#REF!="Menor"),CONCATENATE("R3C",'Mapa final'!#REF!),"")</f>
        <v>#REF!</v>
      </c>
      <c r="V48" s="206" t="e">
        <f>IF(AND('Mapa final'!#REF!="Muy Baja",'Mapa final'!#REF!="Moderado"),CONCATENATE("R3C",'Mapa final'!#REF!),"")</f>
        <v>#REF!</v>
      </c>
      <c r="W48" s="207" t="e">
        <f>IF(AND('Mapa final'!#REF!="Muy Baja",'Mapa final'!#REF!="Moderado"),CONCATENATE("R3C",'Mapa final'!#REF!),"")</f>
        <v>#REF!</v>
      </c>
      <c r="X48" s="207" t="e">
        <f>IF(AND('Mapa final'!#REF!="Muy Baja",'Mapa final'!#REF!="Moderado"),CONCATENATE("R3C",'Mapa final'!#REF!),"")</f>
        <v>#REF!</v>
      </c>
      <c r="Y48" s="207" t="e">
        <f>IF(AND('Mapa final'!#REF!="Muy Baja",'Mapa final'!#REF!="Moderado"),CONCATENATE("R3C",'Mapa final'!#REF!),"")</f>
        <v>#REF!</v>
      </c>
      <c r="Z48" s="207" t="e">
        <f>IF(AND('Mapa final'!#REF!="Muy Baja",'Mapa final'!#REF!="Moderado"),CONCATENATE("R3C",'Mapa final'!#REF!),"")</f>
        <v>#REF!</v>
      </c>
      <c r="AA48" s="208" t="e">
        <f>IF(AND('Mapa final'!#REF!="Muy Baja",'Mapa final'!#REF!="Moderado"),CONCATENATE("R3C",'Mapa final'!#REF!),"")</f>
        <v>#REF!</v>
      </c>
      <c r="AB48" s="194" t="e">
        <f>IF(AND('Mapa final'!#REF!="Muy Baja",'Mapa final'!#REF!="Mayor"),CONCATENATE("R3C",'Mapa final'!#REF!),"")</f>
        <v>#REF!</v>
      </c>
      <c r="AC48" s="195" t="e">
        <f>IF(AND('Mapa final'!#REF!="Muy Baja",'Mapa final'!#REF!="Mayor"),CONCATENATE("R3C",'Mapa final'!#REF!),"")</f>
        <v>#REF!</v>
      </c>
      <c r="AD48" s="195" t="e">
        <f>IF(AND('Mapa final'!#REF!="Muy Baja",'Mapa final'!#REF!="Mayor"),CONCATENATE("R3C",'Mapa final'!#REF!),"")</f>
        <v>#REF!</v>
      </c>
      <c r="AE48" s="195" t="e">
        <f>IF(AND('Mapa final'!#REF!="Muy Baja",'Mapa final'!#REF!="Mayor"),CONCATENATE("R3C",'Mapa final'!#REF!),"")</f>
        <v>#REF!</v>
      </c>
      <c r="AF48" s="195" t="e">
        <f>IF(AND('Mapa final'!#REF!="Muy Baja",'Mapa final'!#REF!="Mayor"),CONCATENATE("R3C",'Mapa final'!#REF!),"")</f>
        <v>#REF!</v>
      </c>
      <c r="AG48" s="196" t="e">
        <f>IF(AND('Mapa final'!#REF!="Muy Baja",'Mapa final'!#REF!="Mayor"),CONCATENATE("R3C",'Mapa final'!#REF!),"")</f>
        <v>#REF!</v>
      </c>
      <c r="AH48" s="197" t="e">
        <f>IF(AND('Mapa final'!#REF!="Muy Baja",'Mapa final'!#REF!="Catastrófico"),CONCATENATE("R3C",'Mapa final'!#REF!),"")</f>
        <v>#REF!</v>
      </c>
      <c r="AI48" s="198" t="e">
        <f>IF(AND('Mapa final'!#REF!="Muy Baja",'Mapa final'!#REF!="Catastrófico"),CONCATENATE("R3C",'Mapa final'!#REF!),"")</f>
        <v>#REF!</v>
      </c>
      <c r="AJ48" s="198" t="e">
        <f>IF(AND('Mapa final'!#REF!="Muy Baja",'Mapa final'!#REF!="Catastrófico"),CONCATENATE("R3C",'Mapa final'!#REF!),"")</f>
        <v>#REF!</v>
      </c>
      <c r="AK48" s="198" t="e">
        <f>IF(AND('Mapa final'!#REF!="Muy Baja",'Mapa final'!#REF!="Catastrófico"),CONCATENATE("R3C",'Mapa final'!#REF!),"")</f>
        <v>#REF!</v>
      </c>
      <c r="AL48" s="198" t="e">
        <f>IF(AND('Mapa final'!#REF!="Muy Baja",'Mapa final'!#REF!="Catastrófico"),CONCATENATE("R3C",'Mapa final'!#REF!),"")</f>
        <v>#REF!</v>
      </c>
      <c r="AM48" s="199"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386"/>
      <c r="C49" s="284"/>
      <c r="D49" s="285"/>
      <c r="E49" s="296"/>
      <c r="F49" s="284"/>
      <c r="G49" s="284"/>
      <c r="H49" s="284"/>
      <c r="I49" s="285"/>
      <c r="J49" s="218" t="e">
        <f>IF(AND('Mapa final'!#REF!="Muy Baja",'Mapa final'!#REF!="Leve"),CONCATENATE("R4C",'Mapa final'!#REF!),"")</f>
        <v>#REF!</v>
      </c>
      <c r="K49" s="219" t="e">
        <f>IF(AND('Mapa final'!#REF!="Muy Baja",'Mapa final'!#REF!="Leve"),CONCATENATE("R4C",'Mapa final'!#REF!),"")</f>
        <v>#REF!</v>
      </c>
      <c r="L49" s="219" t="e">
        <f>IF(AND('Mapa final'!#REF!="Muy Baja",'Mapa final'!#REF!="Leve"),CONCATENATE("R4C",'Mapa final'!#REF!),"")</f>
        <v>#REF!</v>
      </c>
      <c r="M49" s="219" t="e">
        <f>IF(AND('Mapa final'!#REF!="Muy Baja",'Mapa final'!#REF!="Leve"),CONCATENATE("R4C",'Mapa final'!#REF!),"")</f>
        <v>#REF!</v>
      </c>
      <c r="N49" s="219" t="e">
        <f>IF(AND('Mapa final'!#REF!="Muy Baja",'Mapa final'!#REF!="Leve"),CONCATENATE("R4C",'Mapa final'!#REF!),"")</f>
        <v>#REF!</v>
      </c>
      <c r="O49" s="220" t="e">
        <f>IF(AND('Mapa final'!#REF!="Muy Baja",'Mapa final'!#REF!="Leve"),CONCATENATE("R4C",'Mapa final'!#REF!),"")</f>
        <v>#REF!</v>
      </c>
      <c r="P49" s="218" t="e">
        <f>IF(AND('Mapa final'!#REF!="Muy Baja",'Mapa final'!#REF!="Menor"),CONCATENATE("R4C",'Mapa final'!#REF!),"")</f>
        <v>#REF!</v>
      </c>
      <c r="Q49" s="219" t="e">
        <f>IF(AND('Mapa final'!#REF!="Muy Baja",'Mapa final'!#REF!="Menor"),CONCATENATE("R4C",'Mapa final'!#REF!),"")</f>
        <v>#REF!</v>
      </c>
      <c r="R49" s="219" t="e">
        <f>IF(AND('Mapa final'!#REF!="Muy Baja",'Mapa final'!#REF!="Menor"),CONCATENATE("R4C",'Mapa final'!#REF!),"")</f>
        <v>#REF!</v>
      </c>
      <c r="S49" s="219" t="e">
        <f>IF(AND('Mapa final'!#REF!="Muy Baja",'Mapa final'!#REF!="Menor"),CONCATENATE("R4C",'Mapa final'!#REF!),"")</f>
        <v>#REF!</v>
      </c>
      <c r="T49" s="219" t="e">
        <f>IF(AND('Mapa final'!#REF!="Muy Baja",'Mapa final'!#REF!="Menor"),CONCATENATE("R4C",'Mapa final'!#REF!),"")</f>
        <v>#REF!</v>
      </c>
      <c r="U49" s="220" t="e">
        <f>IF(AND('Mapa final'!#REF!="Muy Baja",'Mapa final'!#REF!="Menor"),CONCATENATE("R4C",'Mapa final'!#REF!),"")</f>
        <v>#REF!</v>
      </c>
      <c r="V49" s="206" t="e">
        <f>IF(AND('Mapa final'!#REF!="Muy Baja",'Mapa final'!#REF!="Moderado"),CONCATENATE("R4C",'Mapa final'!#REF!),"")</f>
        <v>#REF!</v>
      </c>
      <c r="W49" s="207" t="e">
        <f>IF(AND('Mapa final'!#REF!="Muy Baja",'Mapa final'!#REF!="Moderado"),CONCATENATE("R4C",'Mapa final'!#REF!),"")</f>
        <v>#REF!</v>
      </c>
      <c r="X49" s="207" t="e">
        <f>IF(AND('Mapa final'!#REF!="Muy Baja",'Mapa final'!#REF!="Moderado"),CONCATENATE("R4C",'Mapa final'!#REF!),"")</f>
        <v>#REF!</v>
      </c>
      <c r="Y49" s="207" t="e">
        <f>IF(AND('Mapa final'!#REF!="Muy Baja",'Mapa final'!#REF!="Moderado"),CONCATENATE("R4C",'Mapa final'!#REF!),"")</f>
        <v>#REF!</v>
      </c>
      <c r="Z49" s="207" t="e">
        <f>IF(AND('Mapa final'!#REF!="Muy Baja",'Mapa final'!#REF!="Moderado"),CONCATENATE("R4C",'Mapa final'!#REF!),"")</f>
        <v>#REF!</v>
      </c>
      <c r="AA49" s="208" t="e">
        <f>IF(AND('Mapa final'!#REF!="Muy Baja",'Mapa final'!#REF!="Moderado"),CONCATENATE("R4C",'Mapa final'!#REF!),"")</f>
        <v>#REF!</v>
      </c>
      <c r="AB49" s="194" t="e">
        <f>IF(AND('Mapa final'!#REF!="Muy Baja",'Mapa final'!#REF!="Mayor"),CONCATENATE("R4C",'Mapa final'!#REF!),"")</f>
        <v>#REF!</v>
      </c>
      <c r="AC49" s="195" t="e">
        <f>IF(AND('Mapa final'!#REF!="Muy Baja",'Mapa final'!#REF!="Mayor"),CONCATENATE("R4C",'Mapa final'!#REF!),"")</f>
        <v>#REF!</v>
      </c>
      <c r="AD49" s="195" t="e">
        <f>IF(AND('Mapa final'!#REF!="Muy Baja",'Mapa final'!#REF!="Mayor"),CONCATENATE("R4C",'Mapa final'!#REF!),"")</f>
        <v>#REF!</v>
      </c>
      <c r="AE49" s="195" t="e">
        <f>IF(AND('Mapa final'!#REF!="Muy Baja",'Mapa final'!#REF!="Mayor"),CONCATENATE("R4C",'Mapa final'!#REF!),"")</f>
        <v>#REF!</v>
      </c>
      <c r="AF49" s="195" t="e">
        <f>IF(AND('Mapa final'!#REF!="Muy Baja",'Mapa final'!#REF!="Mayor"),CONCATENATE("R4C",'Mapa final'!#REF!),"")</f>
        <v>#REF!</v>
      </c>
      <c r="AG49" s="196" t="e">
        <f>IF(AND('Mapa final'!#REF!="Muy Baja",'Mapa final'!#REF!="Mayor"),CONCATENATE("R4C",'Mapa final'!#REF!),"")</f>
        <v>#REF!</v>
      </c>
      <c r="AH49" s="197" t="e">
        <f>IF(AND('Mapa final'!#REF!="Muy Baja",'Mapa final'!#REF!="Catastrófico"),CONCATENATE("R4C",'Mapa final'!#REF!),"")</f>
        <v>#REF!</v>
      </c>
      <c r="AI49" s="198" t="e">
        <f>IF(AND('Mapa final'!#REF!="Muy Baja",'Mapa final'!#REF!="Catastrófico"),CONCATENATE("R4C",'Mapa final'!#REF!),"")</f>
        <v>#REF!</v>
      </c>
      <c r="AJ49" s="198" t="e">
        <f>IF(AND('Mapa final'!#REF!="Muy Baja",'Mapa final'!#REF!="Catastrófico"),CONCATENATE("R4C",'Mapa final'!#REF!),"")</f>
        <v>#REF!</v>
      </c>
      <c r="AK49" s="198" t="e">
        <f>IF(AND('Mapa final'!#REF!="Muy Baja",'Mapa final'!#REF!="Catastrófico"),CONCATENATE("R4C",'Mapa final'!#REF!),"")</f>
        <v>#REF!</v>
      </c>
      <c r="AL49" s="198" t="e">
        <f>IF(AND('Mapa final'!#REF!="Muy Baja",'Mapa final'!#REF!="Catastrófico"),CONCATENATE("R4C",'Mapa final'!#REF!),"")</f>
        <v>#REF!</v>
      </c>
      <c r="AM49" s="199"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386"/>
      <c r="C50" s="284"/>
      <c r="D50" s="285"/>
      <c r="E50" s="296"/>
      <c r="F50" s="284"/>
      <c r="G50" s="284"/>
      <c r="H50" s="284"/>
      <c r="I50" s="285"/>
      <c r="J50" s="218" t="e">
        <f>IF(AND('Mapa final'!#REF!="Muy Baja",'Mapa final'!#REF!="Leve"),CONCATENATE("R5C",'Mapa final'!#REF!),"")</f>
        <v>#REF!</v>
      </c>
      <c r="K50" s="219" t="e">
        <f>IF(AND('Mapa final'!#REF!="Muy Baja",'Mapa final'!#REF!="Leve"),CONCATENATE("R5C",'Mapa final'!#REF!),"")</f>
        <v>#REF!</v>
      </c>
      <c r="L50" s="219" t="e">
        <f>IF(AND('Mapa final'!#REF!="Muy Baja",'Mapa final'!#REF!="Leve"),CONCATENATE("R5C",'Mapa final'!#REF!),"")</f>
        <v>#REF!</v>
      </c>
      <c r="M50" s="219" t="e">
        <f>IF(AND('Mapa final'!#REF!="Muy Baja",'Mapa final'!#REF!="Leve"),CONCATENATE("R5C",'Mapa final'!#REF!),"")</f>
        <v>#REF!</v>
      </c>
      <c r="N50" s="219" t="e">
        <f>IF(AND('Mapa final'!#REF!="Muy Baja",'Mapa final'!#REF!="Leve"),CONCATENATE("R5C",'Mapa final'!#REF!),"")</f>
        <v>#REF!</v>
      </c>
      <c r="O50" s="220" t="e">
        <f>IF(AND('Mapa final'!#REF!="Muy Baja",'Mapa final'!#REF!="Leve"),CONCATENATE("R5C",'Mapa final'!#REF!),"")</f>
        <v>#REF!</v>
      </c>
      <c r="P50" s="218" t="e">
        <f>IF(AND('Mapa final'!#REF!="Muy Baja",'Mapa final'!#REF!="Menor"),CONCATENATE("R5C",'Mapa final'!#REF!),"")</f>
        <v>#REF!</v>
      </c>
      <c r="Q50" s="219" t="e">
        <f>IF(AND('Mapa final'!#REF!="Muy Baja",'Mapa final'!#REF!="Menor"),CONCATENATE("R5C",'Mapa final'!#REF!),"")</f>
        <v>#REF!</v>
      </c>
      <c r="R50" s="219" t="e">
        <f>IF(AND('Mapa final'!#REF!="Muy Baja",'Mapa final'!#REF!="Menor"),CONCATENATE("R5C",'Mapa final'!#REF!),"")</f>
        <v>#REF!</v>
      </c>
      <c r="S50" s="219" t="e">
        <f>IF(AND('Mapa final'!#REF!="Muy Baja",'Mapa final'!#REF!="Menor"),CONCATENATE("R5C",'Mapa final'!#REF!),"")</f>
        <v>#REF!</v>
      </c>
      <c r="T50" s="219" t="e">
        <f>IF(AND('Mapa final'!#REF!="Muy Baja",'Mapa final'!#REF!="Menor"),CONCATENATE("R5C",'Mapa final'!#REF!),"")</f>
        <v>#REF!</v>
      </c>
      <c r="U50" s="220" t="e">
        <f>IF(AND('Mapa final'!#REF!="Muy Baja",'Mapa final'!#REF!="Menor"),CONCATENATE("R5C",'Mapa final'!#REF!),"")</f>
        <v>#REF!</v>
      </c>
      <c r="V50" s="206" t="e">
        <f>IF(AND('Mapa final'!#REF!="Muy Baja",'Mapa final'!#REF!="Moderado"),CONCATENATE("R5C",'Mapa final'!#REF!),"")</f>
        <v>#REF!</v>
      </c>
      <c r="W50" s="207" t="e">
        <f>IF(AND('Mapa final'!#REF!="Muy Baja",'Mapa final'!#REF!="Moderado"),CONCATENATE("R5C",'Mapa final'!#REF!),"")</f>
        <v>#REF!</v>
      </c>
      <c r="X50" s="207" t="e">
        <f>IF(AND('Mapa final'!#REF!="Muy Baja",'Mapa final'!#REF!="Moderado"),CONCATENATE("R5C",'Mapa final'!#REF!),"")</f>
        <v>#REF!</v>
      </c>
      <c r="Y50" s="207" t="e">
        <f>IF(AND('Mapa final'!#REF!="Muy Baja",'Mapa final'!#REF!="Moderado"),CONCATENATE("R5C",'Mapa final'!#REF!),"")</f>
        <v>#REF!</v>
      </c>
      <c r="Z50" s="207" t="e">
        <f>IF(AND('Mapa final'!#REF!="Muy Baja",'Mapa final'!#REF!="Moderado"),CONCATENATE("R5C",'Mapa final'!#REF!),"")</f>
        <v>#REF!</v>
      </c>
      <c r="AA50" s="208" t="e">
        <f>IF(AND('Mapa final'!#REF!="Muy Baja",'Mapa final'!#REF!="Moderado"),CONCATENATE("R5C",'Mapa final'!#REF!),"")</f>
        <v>#REF!</v>
      </c>
      <c r="AB50" s="194" t="e">
        <f>IF(AND('Mapa final'!#REF!="Muy Baja",'Mapa final'!#REF!="Mayor"),CONCATENATE("R5C",'Mapa final'!#REF!),"")</f>
        <v>#REF!</v>
      </c>
      <c r="AC50" s="195" t="e">
        <f>IF(AND('Mapa final'!#REF!="Muy Baja",'Mapa final'!#REF!="Mayor"),CONCATENATE("R5C",'Mapa final'!#REF!),"")</f>
        <v>#REF!</v>
      </c>
      <c r="AD50" s="195" t="e">
        <f>IF(AND('Mapa final'!#REF!="Muy Baja",'Mapa final'!#REF!="Mayor"),CONCATENATE("R5C",'Mapa final'!#REF!),"")</f>
        <v>#REF!</v>
      </c>
      <c r="AE50" s="195" t="e">
        <f>IF(AND('Mapa final'!#REF!="Muy Baja",'Mapa final'!#REF!="Mayor"),CONCATENATE("R5C",'Mapa final'!#REF!),"")</f>
        <v>#REF!</v>
      </c>
      <c r="AF50" s="195" t="e">
        <f>IF(AND('Mapa final'!#REF!="Muy Baja",'Mapa final'!#REF!="Mayor"),CONCATENATE("R5C",'Mapa final'!#REF!),"")</f>
        <v>#REF!</v>
      </c>
      <c r="AG50" s="196" t="e">
        <f>IF(AND('Mapa final'!#REF!="Muy Baja",'Mapa final'!#REF!="Mayor"),CONCATENATE("R5C",'Mapa final'!#REF!),"")</f>
        <v>#REF!</v>
      </c>
      <c r="AH50" s="197" t="e">
        <f>IF(AND('Mapa final'!#REF!="Muy Baja",'Mapa final'!#REF!="Catastrófico"),CONCATENATE("R5C",'Mapa final'!#REF!),"")</f>
        <v>#REF!</v>
      </c>
      <c r="AI50" s="198" t="e">
        <f>IF(AND('Mapa final'!#REF!="Muy Baja",'Mapa final'!#REF!="Catastrófico"),CONCATENATE("R5C",'Mapa final'!#REF!),"")</f>
        <v>#REF!</v>
      </c>
      <c r="AJ50" s="198" t="e">
        <f>IF(AND('Mapa final'!#REF!="Muy Baja",'Mapa final'!#REF!="Catastrófico"),CONCATENATE("R5C",'Mapa final'!#REF!),"")</f>
        <v>#REF!</v>
      </c>
      <c r="AK50" s="198" t="e">
        <f>IF(AND('Mapa final'!#REF!="Muy Baja",'Mapa final'!#REF!="Catastrófico"),CONCATENATE("R5C",'Mapa final'!#REF!),"")</f>
        <v>#REF!</v>
      </c>
      <c r="AL50" s="198" t="e">
        <f>IF(AND('Mapa final'!#REF!="Muy Baja",'Mapa final'!#REF!="Catastrófico"),CONCATENATE("R5C",'Mapa final'!#REF!),"")</f>
        <v>#REF!</v>
      </c>
      <c r="AM50" s="199"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386"/>
      <c r="C51" s="284"/>
      <c r="D51" s="285"/>
      <c r="E51" s="296"/>
      <c r="F51" s="284"/>
      <c r="G51" s="284"/>
      <c r="H51" s="284"/>
      <c r="I51" s="285"/>
      <c r="J51" s="218" t="e">
        <f>IF(AND('Mapa final'!#REF!="Muy Baja",'Mapa final'!#REF!="Leve"),CONCATENATE("R6C",'Mapa final'!#REF!),"")</f>
        <v>#REF!</v>
      </c>
      <c r="K51" s="219" t="e">
        <f>IF(AND('Mapa final'!#REF!="Muy Baja",'Mapa final'!#REF!="Leve"),CONCATENATE("R6C",'Mapa final'!#REF!),"")</f>
        <v>#REF!</v>
      </c>
      <c r="L51" s="219" t="e">
        <f>IF(AND('Mapa final'!#REF!="Muy Baja",'Mapa final'!#REF!="Leve"),CONCATENATE("R6C",'Mapa final'!#REF!),"")</f>
        <v>#REF!</v>
      </c>
      <c r="M51" s="219" t="e">
        <f>IF(AND('Mapa final'!#REF!="Muy Baja",'Mapa final'!#REF!="Leve"),CONCATENATE("R6C",'Mapa final'!#REF!),"")</f>
        <v>#REF!</v>
      </c>
      <c r="N51" s="219" t="e">
        <f>IF(AND('Mapa final'!#REF!="Muy Baja",'Mapa final'!#REF!="Leve"),CONCATENATE("R6C",'Mapa final'!#REF!),"")</f>
        <v>#REF!</v>
      </c>
      <c r="O51" s="220" t="e">
        <f>IF(AND('Mapa final'!#REF!="Muy Baja",'Mapa final'!#REF!="Leve"),CONCATENATE("R6C",'Mapa final'!#REF!),"")</f>
        <v>#REF!</v>
      </c>
      <c r="P51" s="218" t="e">
        <f>IF(AND('Mapa final'!#REF!="Muy Baja",'Mapa final'!#REF!="Menor"),CONCATENATE("R6C",'Mapa final'!#REF!),"")</f>
        <v>#REF!</v>
      </c>
      <c r="Q51" s="219" t="e">
        <f>IF(AND('Mapa final'!#REF!="Muy Baja",'Mapa final'!#REF!="Menor"),CONCATENATE("R6C",'Mapa final'!#REF!),"")</f>
        <v>#REF!</v>
      </c>
      <c r="R51" s="219" t="e">
        <f>IF(AND('Mapa final'!#REF!="Muy Baja",'Mapa final'!#REF!="Menor"),CONCATENATE("R6C",'Mapa final'!#REF!),"")</f>
        <v>#REF!</v>
      </c>
      <c r="S51" s="219" t="e">
        <f>IF(AND('Mapa final'!#REF!="Muy Baja",'Mapa final'!#REF!="Menor"),CONCATENATE("R6C",'Mapa final'!#REF!),"")</f>
        <v>#REF!</v>
      </c>
      <c r="T51" s="219" t="e">
        <f>IF(AND('Mapa final'!#REF!="Muy Baja",'Mapa final'!#REF!="Menor"),CONCATENATE("R6C",'Mapa final'!#REF!),"")</f>
        <v>#REF!</v>
      </c>
      <c r="U51" s="220" t="e">
        <f>IF(AND('Mapa final'!#REF!="Muy Baja",'Mapa final'!#REF!="Menor"),CONCATENATE("R6C",'Mapa final'!#REF!),"")</f>
        <v>#REF!</v>
      </c>
      <c r="V51" s="206" t="e">
        <f>IF(AND('Mapa final'!#REF!="Muy Baja",'Mapa final'!#REF!="Moderado"),CONCATENATE("R6C",'Mapa final'!#REF!),"")</f>
        <v>#REF!</v>
      </c>
      <c r="W51" s="207" t="e">
        <f>IF(AND('Mapa final'!#REF!="Muy Baja",'Mapa final'!#REF!="Moderado"),CONCATENATE("R6C",'Mapa final'!#REF!),"")</f>
        <v>#REF!</v>
      </c>
      <c r="X51" s="207" t="e">
        <f>IF(AND('Mapa final'!#REF!="Muy Baja",'Mapa final'!#REF!="Moderado"),CONCATENATE("R6C",'Mapa final'!#REF!),"")</f>
        <v>#REF!</v>
      </c>
      <c r="Y51" s="207" t="e">
        <f>IF(AND('Mapa final'!#REF!="Muy Baja",'Mapa final'!#REF!="Moderado"),CONCATENATE("R6C",'Mapa final'!#REF!),"")</f>
        <v>#REF!</v>
      </c>
      <c r="Z51" s="207" t="e">
        <f>IF(AND('Mapa final'!#REF!="Muy Baja",'Mapa final'!#REF!="Moderado"),CONCATENATE("R6C",'Mapa final'!#REF!),"")</f>
        <v>#REF!</v>
      </c>
      <c r="AA51" s="208" t="e">
        <f>IF(AND('Mapa final'!#REF!="Muy Baja",'Mapa final'!#REF!="Moderado"),CONCATENATE("R6C",'Mapa final'!#REF!),"")</f>
        <v>#REF!</v>
      </c>
      <c r="AB51" s="194" t="e">
        <f>IF(AND('Mapa final'!#REF!="Muy Baja",'Mapa final'!#REF!="Mayor"),CONCATENATE("R6C",'Mapa final'!#REF!),"")</f>
        <v>#REF!</v>
      </c>
      <c r="AC51" s="195" t="e">
        <f>IF(AND('Mapa final'!#REF!="Muy Baja",'Mapa final'!#REF!="Mayor"),CONCATENATE("R6C",'Mapa final'!#REF!),"")</f>
        <v>#REF!</v>
      </c>
      <c r="AD51" s="195" t="e">
        <f>IF(AND('Mapa final'!#REF!="Muy Baja",'Mapa final'!#REF!="Mayor"),CONCATENATE("R6C",'Mapa final'!#REF!),"")</f>
        <v>#REF!</v>
      </c>
      <c r="AE51" s="195" t="e">
        <f>IF(AND('Mapa final'!#REF!="Muy Baja",'Mapa final'!#REF!="Mayor"),CONCATENATE("R6C",'Mapa final'!#REF!),"")</f>
        <v>#REF!</v>
      </c>
      <c r="AF51" s="195" t="e">
        <f>IF(AND('Mapa final'!#REF!="Muy Baja",'Mapa final'!#REF!="Mayor"),CONCATENATE("R6C",'Mapa final'!#REF!),"")</f>
        <v>#REF!</v>
      </c>
      <c r="AG51" s="196" t="e">
        <f>IF(AND('Mapa final'!#REF!="Muy Baja",'Mapa final'!#REF!="Mayor"),CONCATENATE("R6C",'Mapa final'!#REF!),"")</f>
        <v>#REF!</v>
      </c>
      <c r="AH51" s="197" t="e">
        <f>IF(AND('Mapa final'!#REF!="Muy Baja",'Mapa final'!#REF!="Catastrófico"),CONCATENATE("R6C",'Mapa final'!#REF!),"")</f>
        <v>#REF!</v>
      </c>
      <c r="AI51" s="198" t="e">
        <f>IF(AND('Mapa final'!#REF!="Muy Baja",'Mapa final'!#REF!="Catastrófico"),CONCATENATE("R6C",'Mapa final'!#REF!),"")</f>
        <v>#REF!</v>
      </c>
      <c r="AJ51" s="198" t="e">
        <f>IF(AND('Mapa final'!#REF!="Muy Baja",'Mapa final'!#REF!="Catastrófico"),CONCATENATE("R6C",'Mapa final'!#REF!),"")</f>
        <v>#REF!</v>
      </c>
      <c r="AK51" s="198" t="e">
        <f>IF(AND('Mapa final'!#REF!="Muy Baja",'Mapa final'!#REF!="Catastrófico"),CONCATENATE("R6C",'Mapa final'!#REF!),"")</f>
        <v>#REF!</v>
      </c>
      <c r="AL51" s="198" t="e">
        <f>IF(AND('Mapa final'!#REF!="Muy Baja",'Mapa final'!#REF!="Catastrófico"),CONCATENATE("R6C",'Mapa final'!#REF!),"")</f>
        <v>#REF!</v>
      </c>
      <c r="AM51" s="199"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386"/>
      <c r="C52" s="284"/>
      <c r="D52" s="285"/>
      <c r="E52" s="296"/>
      <c r="F52" s="284"/>
      <c r="G52" s="284"/>
      <c r="H52" s="284"/>
      <c r="I52" s="285"/>
      <c r="J52" s="218" t="e">
        <f>IF(AND('Mapa final'!#REF!="Muy Baja",'Mapa final'!#REF!="Leve"),CONCATENATE("R7C",'Mapa final'!#REF!),"")</f>
        <v>#REF!</v>
      </c>
      <c r="K52" s="219" t="e">
        <f>IF(AND('Mapa final'!#REF!="Muy Baja",'Mapa final'!#REF!="Leve"),CONCATENATE("R7C",'Mapa final'!#REF!),"")</f>
        <v>#REF!</v>
      </c>
      <c r="L52" s="219" t="e">
        <f>IF(AND('Mapa final'!#REF!="Muy Baja",'Mapa final'!#REF!="Leve"),CONCATENATE("R7C",'Mapa final'!#REF!),"")</f>
        <v>#REF!</v>
      </c>
      <c r="M52" s="219" t="e">
        <f>IF(AND('Mapa final'!#REF!="Muy Baja",'Mapa final'!#REF!="Leve"),CONCATENATE("R7C",'Mapa final'!#REF!),"")</f>
        <v>#REF!</v>
      </c>
      <c r="N52" s="219" t="e">
        <f>IF(AND('Mapa final'!#REF!="Muy Baja",'Mapa final'!#REF!="Leve"),CONCATENATE("R7C",'Mapa final'!#REF!),"")</f>
        <v>#REF!</v>
      </c>
      <c r="O52" s="220" t="e">
        <f>IF(AND('Mapa final'!#REF!="Muy Baja",'Mapa final'!#REF!="Leve"),CONCATENATE("R7C",'Mapa final'!#REF!),"")</f>
        <v>#REF!</v>
      </c>
      <c r="P52" s="218" t="e">
        <f>IF(AND('Mapa final'!#REF!="Muy Baja",'Mapa final'!#REF!="Menor"),CONCATENATE("R7C",'Mapa final'!#REF!),"")</f>
        <v>#REF!</v>
      </c>
      <c r="Q52" s="219" t="e">
        <f>IF(AND('Mapa final'!#REF!="Muy Baja",'Mapa final'!#REF!="Menor"),CONCATENATE("R7C",'Mapa final'!#REF!),"")</f>
        <v>#REF!</v>
      </c>
      <c r="R52" s="219" t="e">
        <f>IF(AND('Mapa final'!#REF!="Muy Baja",'Mapa final'!#REF!="Menor"),CONCATENATE("R7C",'Mapa final'!#REF!),"")</f>
        <v>#REF!</v>
      </c>
      <c r="S52" s="219" t="e">
        <f>IF(AND('Mapa final'!#REF!="Muy Baja",'Mapa final'!#REF!="Menor"),CONCATENATE("R7C",'Mapa final'!#REF!),"")</f>
        <v>#REF!</v>
      </c>
      <c r="T52" s="219" t="e">
        <f>IF(AND('Mapa final'!#REF!="Muy Baja",'Mapa final'!#REF!="Menor"),CONCATENATE("R7C",'Mapa final'!#REF!),"")</f>
        <v>#REF!</v>
      </c>
      <c r="U52" s="220" t="e">
        <f>IF(AND('Mapa final'!#REF!="Muy Baja",'Mapa final'!#REF!="Menor"),CONCATENATE("R7C",'Mapa final'!#REF!),"")</f>
        <v>#REF!</v>
      </c>
      <c r="V52" s="206" t="e">
        <f>IF(AND('Mapa final'!#REF!="Muy Baja",'Mapa final'!#REF!="Moderado"),CONCATENATE("R7C",'Mapa final'!#REF!),"")</f>
        <v>#REF!</v>
      </c>
      <c r="W52" s="207" t="e">
        <f>IF(AND('Mapa final'!#REF!="Muy Baja",'Mapa final'!#REF!="Moderado"),CONCATENATE("R7C",'Mapa final'!#REF!),"")</f>
        <v>#REF!</v>
      </c>
      <c r="X52" s="207" t="e">
        <f>IF(AND('Mapa final'!#REF!="Muy Baja",'Mapa final'!#REF!="Moderado"),CONCATENATE("R7C",'Mapa final'!#REF!),"")</f>
        <v>#REF!</v>
      </c>
      <c r="Y52" s="207" t="e">
        <f>IF(AND('Mapa final'!#REF!="Muy Baja",'Mapa final'!#REF!="Moderado"),CONCATENATE("R7C",'Mapa final'!#REF!),"")</f>
        <v>#REF!</v>
      </c>
      <c r="Z52" s="207" t="e">
        <f>IF(AND('Mapa final'!#REF!="Muy Baja",'Mapa final'!#REF!="Moderado"),CONCATENATE("R7C",'Mapa final'!#REF!),"")</f>
        <v>#REF!</v>
      </c>
      <c r="AA52" s="208" t="e">
        <f>IF(AND('Mapa final'!#REF!="Muy Baja",'Mapa final'!#REF!="Moderado"),CONCATENATE("R7C",'Mapa final'!#REF!),"")</f>
        <v>#REF!</v>
      </c>
      <c r="AB52" s="194" t="e">
        <f>IF(AND('Mapa final'!#REF!="Muy Baja",'Mapa final'!#REF!="Mayor"),CONCATENATE("R7C",'Mapa final'!#REF!),"")</f>
        <v>#REF!</v>
      </c>
      <c r="AC52" s="195" t="e">
        <f>IF(AND('Mapa final'!#REF!="Muy Baja",'Mapa final'!#REF!="Mayor"),CONCATENATE("R7C",'Mapa final'!#REF!),"")</f>
        <v>#REF!</v>
      </c>
      <c r="AD52" s="195" t="e">
        <f>IF(AND('Mapa final'!#REF!="Muy Baja",'Mapa final'!#REF!="Mayor"),CONCATENATE("R7C",'Mapa final'!#REF!),"")</f>
        <v>#REF!</v>
      </c>
      <c r="AE52" s="195" t="e">
        <f>IF(AND('Mapa final'!#REF!="Muy Baja",'Mapa final'!#REF!="Mayor"),CONCATENATE("R7C",'Mapa final'!#REF!),"")</f>
        <v>#REF!</v>
      </c>
      <c r="AF52" s="195" t="e">
        <f>IF(AND('Mapa final'!#REF!="Muy Baja",'Mapa final'!#REF!="Mayor"),CONCATENATE("R7C",'Mapa final'!#REF!),"")</f>
        <v>#REF!</v>
      </c>
      <c r="AG52" s="196" t="e">
        <f>IF(AND('Mapa final'!#REF!="Muy Baja",'Mapa final'!#REF!="Mayor"),CONCATENATE("R7C",'Mapa final'!#REF!),"")</f>
        <v>#REF!</v>
      </c>
      <c r="AH52" s="197" t="e">
        <f>IF(AND('Mapa final'!#REF!="Muy Baja",'Mapa final'!#REF!="Catastrófico"),CONCATENATE("R7C",'Mapa final'!#REF!),"")</f>
        <v>#REF!</v>
      </c>
      <c r="AI52" s="198" t="e">
        <f>IF(AND('Mapa final'!#REF!="Muy Baja",'Mapa final'!#REF!="Catastrófico"),CONCATENATE("R7C",'Mapa final'!#REF!),"")</f>
        <v>#REF!</v>
      </c>
      <c r="AJ52" s="198" t="e">
        <f>IF(AND('Mapa final'!#REF!="Muy Baja",'Mapa final'!#REF!="Catastrófico"),CONCATENATE("R7C",'Mapa final'!#REF!),"")</f>
        <v>#REF!</v>
      </c>
      <c r="AK52" s="198" t="e">
        <f>IF(AND('Mapa final'!#REF!="Muy Baja",'Mapa final'!#REF!="Catastrófico"),CONCATENATE("R7C",'Mapa final'!#REF!),"")</f>
        <v>#REF!</v>
      </c>
      <c r="AL52" s="198" t="e">
        <f>IF(AND('Mapa final'!#REF!="Muy Baja",'Mapa final'!#REF!="Catastrófico"),CONCATENATE("R7C",'Mapa final'!#REF!),"")</f>
        <v>#REF!</v>
      </c>
      <c r="AM52" s="199"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386"/>
      <c r="C53" s="284"/>
      <c r="D53" s="285"/>
      <c r="E53" s="296"/>
      <c r="F53" s="284"/>
      <c r="G53" s="284"/>
      <c r="H53" s="284"/>
      <c r="I53" s="285"/>
      <c r="J53" s="218" t="e">
        <f>IF(AND('Mapa final'!#REF!="Muy Baja",'Mapa final'!#REF!="Leve"),CONCATENATE("R8C",'Mapa final'!#REF!),"")</f>
        <v>#REF!</v>
      </c>
      <c r="K53" s="219" t="e">
        <f>IF(AND('Mapa final'!#REF!="Muy Baja",'Mapa final'!#REF!="Leve"),CONCATENATE("R8C",'Mapa final'!#REF!),"")</f>
        <v>#REF!</v>
      </c>
      <c r="L53" s="219" t="e">
        <f>IF(AND('Mapa final'!#REF!="Muy Baja",'Mapa final'!#REF!="Leve"),CONCATENATE("R8C",'Mapa final'!#REF!),"")</f>
        <v>#REF!</v>
      </c>
      <c r="M53" s="219" t="e">
        <f>IF(AND('Mapa final'!#REF!="Muy Baja",'Mapa final'!#REF!="Leve"),CONCATENATE("R8C",'Mapa final'!#REF!),"")</f>
        <v>#REF!</v>
      </c>
      <c r="N53" s="219" t="e">
        <f>IF(AND('Mapa final'!#REF!="Muy Baja",'Mapa final'!#REF!="Leve"),CONCATENATE("R8C",'Mapa final'!#REF!),"")</f>
        <v>#REF!</v>
      </c>
      <c r="O53" s="220" t="e">
        <f>IF(AND('Mapa final'!#REF!="Muy Baja",'Mapa final'!#REF!="Leve"),CONCATENATE("R8C",'Mapa final'!#REF!),"")</f>
        <v>#REF!</v>
      </c>
      <c r="P53" s="218" t="e">
        <f>IF(AND('Mapa final'!#REF!="Muy Baja",'Mapa final'!#REF!="Menor"),CONCATENATE("R8C",'Mapa final'!#REF!),"")</f>
        <v>#REF!</v>
      </c>
      <c r="Q53" s="219" t="e">
        <f>IF(AND('Mapa final'!#REF!="Muy Baja",'Mapa final'!#REF!="Menor"),CONCATENATE("R8C",'Mapa final'!#REF!),"")</f>
        <v>#REF!</v>
      </c>
      <c r="R53" s="219" t="e">
        <f>IF(AND('Mapa final'!#REF!="Muy Baja",'Mapa final'!#REF!="Menor"),CONCATENATE("R8C",'Mapa final'!#REF!),"")</f>
        <v>#REF!</v>
      </c>
      <c r="S53" s="219" t="e">
        <f>IF(AND('Mapa final'!#REF!="Muy Baja",'Mapa final'!#REF!="Menor"),CONCATENATE("R8C",'Mapa final'!#REF!),"")</f>
        <v>#REF!</v>
      </c>
      <c r="T53" s="219" t="e">
        <f>IF(AND('Mapa final'!#REF!="Muy Baja",'Mapa final'!#REF!="Menor"),CONCATENATE("R8C",'Mapa final'!#REF!),"")</f>
        <v>#REF!</v>
      </c>
      <c r="U53" s="220" t="e">
        <f>IF(AND('Mapa final'!#REF!="Muy Baja",'Mapa final'!#REF!="Menor"),CONCATENATE("R8C",'Mapa final'!#REF!),"")</f>
        <v>#REF!</v>
      </c>
      <c r="V53" s="206" t="e">
        <f>IF(AND('Mapa final'!#REF!="Muy Baja",'Mapa final'!#REF!="Moderado"),CONCATENATE("R8C",'Mapa final'!#REF!),"")</f>
        <v>#REF!</v>
      </c>
      <c r="W53" s="207" t="e">
        <f>IF(AND('Mapa final'!#REF!="Muy Baja",'Mapa final'!#REF!="Moderado"),CONCATENATE("R8C",'Mapa final'!#REF!),"")</f>
        <v>#REF!</v>
      </c>
      <c r="X53" s="207" t="e">
        <f>IF(AND('Mapa final'!#REF!="Muy Baja",'Mapa final'!#REF!="Moderado"),CONCATENATE("R8C",'Mapa final'!#REF!),"")</f>
        <v>#REF!</v>
      </c>
      <c r="Y53" s="207" t="e">
        <f>IF(AND('Mapa final'!#REF!="Muy Baja",'Mapa final'!#REF!="Moderado"),CONCATENATE("R8C",'Mapa final'!#REF!),"")</f>
        <v>#REF!</v>
      </c>
      <c r="Z53" s="207" t="e">
        <f>IF(AND('Mapa final'!#REF!="Muy Baja",'Mapa final'!#REF!="Moderado"),CONCATENATE("R8C",'Mapa final'!#REF!),"")</f>
        <v>#REF!</v>
      </c>
      <c r="AA53" s="208" t="e">
        <f>IF(AND('Mapa final'!#REF!="Muy Baja",'Mapa final'!#REF!="Moderado"),CONCATENATE("R8C",'Mapa final'!#REF!),"")</f>
        <v>#REF!</v>
      </c>
      <c r="AB53" s="194" t="e">
        <f>IF(AND('Mapa final'!#REF!="Muy Baja",'Mapa final'!#REF!="Mayor"),CONCATENATE("R8C",'Mapa final'!#REF!),"")</f>
        <v>#REF!</v>
      </c>
      <c r="AC53" s="195" t="e">
        <f>IF(AND('Mapa final'!#REF!="Muy Baja",'Mapa final'!#REF!="Mayor"),CONCATENATE("R8C",'Mapa final'!#REF!),"")</f>
        <v>#REF!</v>
      </c>
      <c r="AD53" s="195" t="e">
        <f>IF(AND('Mapa final'!#REF!="Muy Baja",'Mapa final'!#REF!="Mayor"),CONCATENATE("R8C",'Mapa final'!#REF!),"")</f>
        <v>#REF!</v>
      </c>
      <c r="AE53" s="195" t="e">
        <f>IF(AND('Mapa final'!#REF!="Muy Baja",'Mapa final'!#REF!="Mayor"),CONCATENATE("R8C",'Mapa final'!#REF!),"")</f>
        <v>#REF!</v>
      </c>
      <c r="AF53" s="195" t="e">
        <f>IF(AND('Mapa final'!#REF!="Muy Baja",'Mapa final'!#REF!="Mayor"),CONCATENATE("R8C",'Mapa final'!#REF!),"")</f>
        <v>#REF!</v>
      </c>
      <c r="AG53" s="196" t="e">
        <f>IF(AND('Mapa final'!#REF!="Muy Baja",'Mapa final'!#REF!="Mayor"),CONCATENATE("R8C",'Mapa final'!#REF!),"")</f>
        <v>#REF!</v>
      </c>
      <c r="AH53" s="197" t="e">
        <f>IF(AND('Mapa final'!#REF!="Muy Baja",'Mapa final'!#REF!="Catastrófico"),CONCATENATE("R8C",'Mapa final'!#REF!),"")</f>
        <v>#REF!</v>
      </c>
      <c r="AI53" s="198" t="e">
        <f>IF(AND('Mapa final'!#REF!="Muy Baja",'Mapa final'!#REF!="Catastrófico"),CONCATENATE("R8C",'Mapa final'!#REF!),"")</f>
        <v>#REF!</v>
      </c>
      <c r="AJ53" s="198" t="e">
        <f>IF(AND('Mapa final'!#REF!="Muy Baja",'Mapa final'!#REF!="Catastrófico"),CONCATENATE("R8C",'Mapa final'!#REF!),"")</f>
        <v>#REF!</v>
      </c>
      <c r="AK53" s="198" t="e">
        <f>IF(AND('Mapa final'!#REF!="Muy Baja",'Mapa final'!#REF!="Catastrófico"),CONCATENATE("R8C",'Mapa final'!#REF!),"")</f>
        <v>#REF!</v>
      </c>
      <c r="AL53" s="198" t="e">
        <f>IF(AND('Mapa final'!#REF!="Muy Baja",'Mapa final'!#REF!="Catastrófico"),CONCATENATE("R8C",'Mapa final'!#REF!),"")</f>
        <v>#REF!</v>
      </c>
      <c r="AM53" s="199"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386"/>
      <c r="C54" s="284"/>
      <c r="D54" s="285"/>
      <c r="E54" s="296"/>
      <c r="F54" s="284"/>
      <c r="G54" s="284"/>
      <c r="H54" s="284"/>
      <c r="I54" s="285"/>
      <c r="J54" s="218" t="e">
        <f>IF(AND('Mapa final'!#REF!="Muy Baja",'Mapa final'!#REF!="Leve"),CONCATENATE("R9C",'Mapa final'!#REF!),"")</f>
        <v>#REF!</v>
      </c>
      <c r="K54" s="219" t="e">
        <f>IF(AND('Mapa final'!#REF!="Muy Baja",'Mapa final'!#REF!="Leve"),CONCATENATE("R9C",'Mapa final'!#REF!),"")</f>
        <v>#REF!</v>
      </c>
      <c r="L54" s="219" t="e">
        <f>IF(AND('Mapa final'!#REF!="Muy Baja",'Mapa final'!#REF!="Leve"),CONCATENATE("R9C",'Mapa final'!#REF!),"")</f>
        <v>#REF!</v>
      </c>
      <c r="M54" s="219" t="e">
        <f>IF(AND('Mapa final'!#REF!="Muy Baja",'Mapa final'!#REF!="Leve"),CONCATENATE("R9C",'Mapa final'!#REF!),"")</f>
        <v>#REF!</v>
      </c>
      <c r="N54" s="219" t="e">
        <f>IF(AND('Mapa final'!#REF!="Muy Baja",'Mapa final'!#REF!="Leve"),CONCATENATE("R9C",'Mapa final'!#REF!),"")</f>
        <v>#REF!</v>
      </c>
      <c r="O54" s="220" t="e">
        <f>IF(AND('Mapa final'!#REF!="Muy Baja",'Mapa final'!#REF!="Leve"),CONCATENATE("R9C",'Mapa final'!#REF!),"")</f>
        <v>#REF!</v>
      </c>
      <c r="P54" s="218" t="e">
        <f>IF(AND('Mapa final'!#REF!="Muy Baja",'Mapa final'!#REF!="Menor"),CONCATENATE("R9C",'Mapa final'!#REF!),"")</f>
        <v>#REF!</v>
      </c>
      <c r="Q54" s="219" t="e">
        <f>IF(AND('Mapa final'!#REF!="Muy Baja",'Mapa final'!#REF!="Menor"),CONCATENATE("R9C",'Mapa final'!#REF!),"")</f>
        <v>#REF!</v>
      </c>
      <c r="R54" s="219" t="e">
        <f>IF(AND('Mapa final'!#REF!="Muy Baja",'Mapa final'!#REF!="Menor"),CONCATENATE("R9C",'Mapa final'!#REF!),"")</f>
        <v>#REF!</v>
      </c>
      <c r="S54" s="219" t="e">
        <f>IF(AND('Mapa final'!#REF!="Muy Baja",'Mapa final'!#REF!="Menor"),CONCATENATE("R9C",'Mapa final'!#REF!),"")</f>
        <v>#REF!</v>
      </c>
      <c r="T54" s="219" t="e">
        <f>IF(AND('Mapa final'!#REF!="Muy Baja",'Mapa final'!#REF!="Menor"),CONCATENATE("R9C",'Mapa final'!#REF!),"")</f>
        <v>#REF!</v>
      </c>
      <c r="U54" s="220" t="e">
        <f>IF(AND('Mapa final'!#REF!="Muy Baja",'Mapa final'!#REF!="Menor"),CONCATENATE("R9C",'Mapa final'!#REF!),"")</f>
        <v>#REF!</v>
      </c>
      <c r="V54" s="206" t="e">
        <f>IF(AND('Mapa final'!#REF!="Muy Baja",'Mapa final'!#REF!="Moderado"),CONCATENATE("R9C",'Mapa final'!#REF!),"")</f>
        <v>#REF!</v>
      </c>
      <c r="W54" s="207" t="e">
        <f>IF(AND('Mapa final'!#REF!="Muy Baja",'Mapa final'!#REF!="Moderado"),CONCATENATE("R9C",'Mapa final'!#REF!),"")</f>
        <v>#REF!</v>
      </c>
      <c r="X54" s="207" t="e">
        <f>IF(AND('Mapa final'!#REF!="Muy Baja",'Mapa final'!#REF!="Moderado"),CONCATENATE("R9C",'Mapa final'!#REF!),"")</f>
        <v>#REF!</v>
      </c>
      <c r="Y54" s="207" t="e">
        <f>IF(AND('Mapa final'!#REF!="Muy Baja",'Mapa final'!#REF!="Moderado"),CONCATENATE("R9C",'Mapa final'!#REF!),"")</f>
        <v>#REF!</v>
      </c>
      <c r="Z54" s="207" t="e">
        <f>IF(AND('Mapa final'!#REF!="Muy Baja",'Mapa final'!#REF!="Moderado"),CONCATENATE("R9C",'Mapa final'!#REF!),"")</f>
        <v>#REF!</v>
      </c>
      <c r="AA54" s="208" t="e">
        <f>IF(AND('Mapa final'!#REF!="Muy Baja",'Mapa final'!#REF!="Moderado"),CONCATENATE("R9C",'Mapa final'!#REF!),"")</f>
        <v>#REF!</v>
      </c>
      <c r="AB54" s="194" t="e">
        <f>IF(AND('Mapa final'!#REF!="Muy Baja",'Mapa final'!#REF!="Mayor"),CONCATENATE("R9C",'Mapa final'!#REF!),"")</f>
        <v>#REF!</v>
      </c>
      <c r="AC54" s="195" t="e">
        <f>IF(AND('Mapa final'!#REF!="Muy Baja",'Mapa final'!#REF!="Mayor"),CONCATENATE("R9C",'Mapa final'!#REF!),"")</f>
        <v>#REF!</v>
      </c>
      <c r="AD54" s="195" t="e">
        <f>IF(AND('Mapa final'!#REF!="Muy Baja",'Mapa final'!#REF!="Mayor"),CONCATENATE("R9C",'Mapa final'!#REF!),"")</f>
        <v>#REF!</v>
      </c>
      <c r="AE54" s="195" t="e">
        <f>IF(AND('Mapa final'!#REF!="Muy Baja",'Mapa final'!#REF!="Mayor"),CONCATENATE("R9C",'Mapa final'!#REF!),"")</f>
        <v>#REF!</v>
      </c>
      <c r="AF54" s="195" t="e">
        <f>IF(AND('Mapa final'!#REF!="Muy Baja",'Mapa final'!#REF!="Mayor"),CONCATENATE("R9C",'Mapa final'!#REF!),"")</f>
        <v>#REF!</v>
      </c>
      <c r="AG54" s="196" t="e">
        <f>IF(AND('Mapa final'!#REF!="Muy Baja",'Mapa final'!#REF!="Mayor"),CONCATENATE("R9C",'Mapa final'!#REF!),"")</f>
        <v>#REF!</v>
      </c>
      <c r="AH54" s="197" t="e">
        <f>IF(AND('Mapa final'!#REF!="Muy Baja",'Mapa final'!#REF!="Catastrófico"),CONCATENATE("R9C",'Mapa final'!#REF!),"")</f>
        <v>#REF!</v>
      </c>
      <c r="AI54" s="198" t="e">
        <f>IF(AND('Mapa final'!#REF!="Muy Baja",'Mapa final'!#REF!="Catastrófico"),CONCATENATE("R9C",'Mapa final'!#REF!),"")</f>
        <v>#REF!</v>
      </c>
      <c r="AJ54" s="198" t="e">
        <f>IF(AND('Mapa final'!#REF!="Muy Baja",'Mapa final'!#REF!="Catastrófico"),CONCATENATE("R9C",'Mapa final'!#REF!),"")</f>
        <v>#REF!</v>
      </c>
      <c r="AK54" s="198" t="e">
        <f>IF(AND('Mapa final'!#REF!="Muy Baja",'Mapa final'!#REF!="Catastrófico"),CONCATENATE("R9C",'Mapa final'!#REF!),"")</f>
        <v>#REF!</v>
      </c>
      <c r="AL54" s="198" t="e">
        <f>IF(AND('Mapa final'!#REF!="Muy Baja",'Mapa final'!#REF!="Catastrófico"),CONCATENATE("R9C",'Mapa final'!#REF!),"")</f>
        <v>#REF!</v>
      </c>
      <c r="AM54" s="199"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386"/>
      <c r="C55" s="284"/>
      <c r="D55" s="285"/>
      <c r="E55" s="394"/>
      <c r="F55" s="395"/>
      <c r="G55" s="395"/>
      <c r="H55" s="395"/>
      <c r="I55" s="403"/>
      <c r="J55" s="221" t="e">
        <f>IF(AND('Mapa final'!#REF!="Muy Baja",'Mapa final'!#REF!="Leve"),CONCATENATE("R10C",'Mapa final'!#REF!),"")</f>
        <v>#REF!</v>
      </c>
      <c r="K55" s="222" t="e">
        <f>IF(AND('Mapa final'!#REF!="Muy Baja",'Mapa final'!#REF!="Leve"),CONCATENATE("R10C",'Mapa final'!#REF!),"")</f>
        <v>#REF!</v>
      </c>
      <c r="L55" s="222" t="e">
        <f>IF(AND('Mapa final'!#REF!="Muy Baja",'Mapa final'!#REF!="Leve"),CONCATENATE("R10C",'Mapa final'!#REF!),"")</f>
        <v>#REF!</v>
      </c>
      <c r="M55" s="222" t="e">
        <f>IF(AND('Mapa final'!#REF!="Muy Baja",'Mapa final'!#REF!="Leve"),CONCATENATE("R10C",'Mapa final'!#REF!),"")</f>
        <v>#REF!</v>
      </c>
      <c r="N55" s="222" t="e">
        <f>IF(AND('Mapa final'!#REF!="Muy Baja",'Mapa final'!#REF!="Leve"),CONCATENATE("R10C",'Mapa final'!#REF!),"")</f>
        <v>#REF!</v>
      </c>
      <c r="O55" s="223" t="e">
        <f>IF(AND('Mapa final'!#REF!="Muy Baja",'Mapa final'!#REF!="Leve"),CONCATENATE("R10C",'Mapa final'!#REF!),"")</f>
        <v>#REF!</v>
      </c>
      <c r="P55" s="221" t="e">
        <f>IF(AND('Mapa final'!#REF!="Muy Baja",'Mapa final'!#REF!="Menor"),CONCATENATE("R10C",'Mapa final'!#REF!),"")</f>
        <v>#REF!</v>
      </c>
      <c r="Q55" s="222" t="e">
        <f>IF(AND('Mapa final'!#REF!="Muy Baja",'Mapa final'!#REF!="Menor"),CONCATENATE("R10C",'Mapa final'!#REF!),"")</f>
        <v>#REF!</v>
      </c>
      <c r="R55" s="222" t="e">
        <f>IF(AND('Mapa final'!#REF!="Muy Baja",'Mapa final'!#REF!="Menor"),CONCATENATE("R10C",'Mapa final'!#REF!),"")</f>
        <v>#REF!</v>
      </c>
      <c r="S55" s="222" t="e">
        <f>IF(AND('Mapa final'!#REF!="Muy Baja",'Mapa final'!#REF!="Menor"),CONCATENATE("R10C",'Mapa final'!#REF!),"")</f>
        <v>#REF!</v>
      </c>
      <c r="T55" s="222" t="e">
        <f>IF(AND('Mapa final'!#REF!="Muy Baja",'Mapa final'!#REF!="Menor"),CONCATENATE("R10C",'Mapa final'!#REF!),"")</f>
        <v>#REF!</v>
      </c>
      <c r="U55" s="223" t="e">
        <f>IF(AND('Mapa final'!#REF!="Muy Baja",'Mapa final'!#REF!="Menor"),CONCATENATE("R10C",'Mapa final'!#REF!),"")</f>
        <v>#REF!</v>
      </c>
      <c r="V55" s="212" t="e">
        <f>IF(AND('Mapa final'!#REF!="Muy Baja",'Mapa final'!#REF!="Moderado"),CONCATENATE("R10C",'Mapa final'!#REF!),"")</f>
        <v>#REF!</v>
      </c>
      <c r="W55" s="213" t="e">
        <f>IF(AND('Mapa final'!#REF!="Muy Baja",'Mapa final'!#REF!="Moderado"),CONCATENATE("R10C",'Mapa final'!#REF!),"")</f>
        <v>#REF!</v>
      </c>
      <c r="X55" s="213" t="e">
        <f>IF(AND('Mapa final'!#REF!="Muy Baja",'Mapa final'!#REF!="Moderado"),CONCATENATE("R10C",'Mapa final'!#REF!),"")</f>
        <v>#REF!</v>
      </c>
      <c r="Y55" s="213" t="e">
        <f>IF(AND('Mapa final'!#REF!="Muy Baja",'Mapa final'!#REF!="Moderado"),CONCATENATE("R10C",'Mapa final'!#REF!),"")</f>
        <v>#REF!</v>
      </c>
      <c r="Z55" s="213" t="e">
        <f>IF(AND('Mapa final'!#REF!="Muy Baja",'Mapa final'!#REF!="Moderado"),CONCATENATE("R10C",'Mapa final'!#REF!),"")</f>
        <v>#REF!</v>
      </c>
      <c r="AA55" s="214" t="e">
        <f>IF(AND('Mapa final'!#REF!="Muy Baja",'Mapa final'!#REF!="Moderado"),CONCATENATE("R10C",'Mapa final'!#REF!),"")</f>
        <v>#REF!</v>
      </c>
      <c r="AB55" s="200" t="e">
        <f>IF(AND('Mapa final'!#REF!="Muy Baja",'Mapa final'!#REF!="Mayor"),CONCATENATE("R10C",'Mapa final'!#REF!),"")</f>
        <v>#REF!</v>
      </c>
      <c r="AC55" s="201" t="e">
        <f>IF(AND('Mapa final'!#REF!="Muy Baja",'Mapa final'!#REF!="Mayor"),CONCATENATE("R10C",'Mapa final'!#REF!),"")</f>
        <v>#REF!</v>
      </c>
      <c r="AD55" s="201" t="e">
        <f>IF(AND('Mapa final'!#REF!="Muy Baja",'Mapa final'!#REF!="Mayor"),CONCATENATE("R10C",'Mapa final'!#REF!),"")</f>
        <v>#REF!</v>
      </c>
      <c r="AE55" s="201" t="e">
        <f>IF(AND('Mapa final'!#REF!="Muy Baja",'Mapa final'!#REF!="Mayor"),CONCATENATE("R10C",'Mapa final'!#REF!),"")</f>
        <v>#REF!</v>
      </c>
      <c r="AF55" s="201" t="e">
        <f>IF(AND('Mapa final'!#REF!="Muy Baja",'Mapa final'!#REF!="Mayor"),CONCATENATE("R10C",'Mapa final'!#REF!),"")</f>
        <v>#REF!</v>
      </c>
      <c r="AG55" s="202" t="e">
        <f>IF(AND('Mapa final'!#REF!="Muy Baja",'Mapa final'!#REF!="Mayor"),CONCATENATE("R10C",'Mapa final'!#REF!),"")</f>
        <v>#REF!</v>
      </c>
      <c r="AH55" s="203" t="e">
        <f>IF(AND('Mapa final'!#REF!="Muy Baja",'Mapa final'!#REF!="Catastrófico"),CONCATENATE("R10C",'Mapa final'!#REF!),"")</f>
        <v>#REF!</v>
      </c>
      <c r="AI55" s="204" t="e">
        <f>IF(AND('Mapa final'!#REF!="Muy Baja",'Mapa final'!#REF!="Catastrófico"),CONCATENATE("R10C",'Mapa final'!#REF!),"")</f>
        <v>#REF!</v>
      </c>
      <c r="AJ55" s="204" t="e">
        <f>IF(AND('Mapa final'!#REF!="Muy Baja",'Mapa final'!#REF!="Catastrófico"),CONCATENATE("R10C",'Mapa final'!#REF!),"")</f>
        <v>#REF!</v>
      </c>
      <c r="AK55" s="204" t="e">
        <f>IF(AND('Mapa final'!#REF!="Muy Baja",'Mapa final'!#REF!="Catastrófico"),CONCATENATE("R10C",'Mapa final'!#REF!),"")</f>
        <v>#REF!</v>
      </c>
      <c r="AL55" s="204" t="e">
        <f>IF(AND('Mapa final'!#REF!="Muy Baja",'Mapa final'!#REF!="Catastrófico"),CONCATENATE("R10C",'Mapa final'!#REF!),"")</f>
        <v>#REF!</v>
      </c>
      <c r="AM55" s="205"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432" t="s">
        <v>396</v>
      </c>
      <c r="K56" s="390"/>
      <c r="L56" s="390"/>
      <c r="M56" s="390"/>
      <c r="N56" s="390"/>
      <c r="O56" s="399"/>
      <c r="P56" s="432" t="s">
        <v>397</v>
      </c>
      <c r="Q56" s="390"/>
      <c r="R56" s="390"/>
      <c r="S56" s="390"/>
      <c r="T56" s="390"/>
      <c r="U56" s="399"/>
      <c r="V56" s="432" t="s">
        <v>398</v>
      </c>
      <c r="W56" s="390"/>
      <c r="X56" s="390"/>
      <c r="Y56" s="390"/>
      <c r="Z56" s="390"/>
      <c r="AA56" s="399"/>
      <c r="AB56" s="432" t="s">
        <v>399</v>
      </c>
      <c r="AC56" s="390"/>
      <c r="AD56" s="390"/>
      <c r="AE56" s="390"/>
      <c r="AF56" s="390"/>
      <c r="AG56" s="399"/>
      <c r="AH56" s="432" t="s">
        <v>400</v>
      </c>
      <c r="AI56" s="390"/>
      <c r="AJ56" s="390"/>
      <c r="AK56" s="390"/>
      <c r="AL56" s="390"/>
      <c r="AM56" s="399"/>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296"/>
      <c r="K57" s="284"/>
      <c r="L57" s="284"/>
      <c r="M57" s="284"/>
      <c r="N57" s="284"/>
      <c r="O57" s="285"/>
      <c r="P57" s="296"/>
      <c r="Q57" s="284"/>
      <c r="R57" s="284"/>
      <c r="S57" s="284"/>
      <c r="T57" s="284"/>
      <c r="U57" s="285"/>
      <c r="V57" s="296"/>
      <c r="W57" s="284"/>
      <c r="X57" s="284"/>
      <c r="Y57" s="284"/>
      <c r="Z57" s="284"/>
      <c r="AA57" s="285"/>
      <c r="AB57" s="296"/>
      <c r="AC57" s="284"/>
      <c r="AD57" s="284"/>
      <c r="AE57" s="284"/>
      <c r="AF57" s="284"/>
      <c r="AG57" s="285"/>
      <c r="AH57" s="296"/>
      <c r="AI57" s="284"/>
      <c r="AJ57" s="284"/>
      <c r="AK57" s="284"/>
      <c r="AL57" s="284"/>
      <c r="AM57" s="285"/>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296"/>
      <c r="K58" s="284"/>
      <c r="L58" s="284"/>
      <c r="M58" s="284"/>
      <c r="N58" s="284"/>
      <c r="O58" s="285"/>
      <c r="P58" s="296"/>
      <c r="Q58" s="284"/>
      <c r="R58" s="284"/>
      <c r="S58" s="284"/>
      <c r="T58" s="284"/>
      <c r="U58" s="285"/>
      <c r="V58" s="296"/>
      <c r="W58" s="284"/>
      <c r="X58" s="284"/>
      <c r="Y58" s="284"/>
      <c r="Z58" s="284"/>
      <c r="AA58" s="285"/>
      <c r="AB58" s="296"/>
      <c r="AC58" s="284"/>
      <c r="AD58" s="284"/>
      <c r="AE58" s="284"/>
      <c r="AF58" s="284"/>
      <c r="AG58" s="285"/>
      <c r="AH58" s="296"/>
      <c r="AI58" s="284"/>
      <c r="AJ58" s="284"/>
      <c r="AK58" s="284"/>
      <c r="AL58" s="284"/>
      <c r="AM58" s="285"/>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296"/>
      <c r="K59" s="284"/>
      <c r="L59" s="284"/>
      <c r="M59" s="284"/>
      <c r="N59" s="284"/>
      <c r="O59" s="285"/>
      <c r="P59" s="296"/>
      <c r="Q59" s="284"/>
      <c r="R59" s="284"/>
      <c r="S59" s="284"/>
      <c r="T59" s="284"/>
      <c r="U59" s="285"/>
      <c r="V59" s="296"/>
      <c r="W59" s="284"/>
      <c r="X59" s="284"/>
      <c r="Y59" s="284"/>
      <c r="Z59" s="284"/>
      <c r="AA59" s="285"/>
      <c r="AB59" s="296"/>
      <c r="AC59" s="284"/>
      <c r="AD59" s="284"/>
      <c r="AE59" s="284"/>
      <c r="AF59" s="284"/>
      <c r="AG59" s="285"/>
      <c r="AH59" s="296"/>
      <c r="AI59" s="284"/>
      <c r="AJ59" s="284"/>
      <c r="AK59" s="284"/>
      <c r="AL59" s="284"/>
      <c r="AM59" s="285"/>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296"/>
      <c r="K60" s="284"/>
      <c r="L60" s="284"/>
      <c r="M60" s="284"/>
      <c r="N60" s="284"/>
      <c r="O60" s="285"/>
      <c r="P60" s="296"/>
      <c r="Q60" s="284"/>
      <c r="R60" s="284"/>
      <c r="S60" s="284"/>
      <c r="T60" s="284"/>
      <c r="U60" s="285"/>
      <c r="V60" s="296"/>
      <c r="W60" s="284"/>
      <c r="X60" s="284"/>
      <c r="Y60" s="284"/>
      <c r="Z60" s="284"/>
      <c r="AA60" s="285"/>
      <c r="AB60" s="296"/>
      <c r="AC60" s="284"/>
      <c r="AD60" s="284"/>
      <c r="AE60" s="284"/>
      <c r="AF60" s="284"/>
      <c r="AG60" s="285"/>
      <c r="AH60" s="296"/>
      <c r="AI60" s="284"/>
      <c r="AJ60" s="284"/>
      <c r="AK60" s="284"/>
      <c r="AL60" s="284"/>
      <c r="AM60" s="285"/>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394"/>
      <c r="K61" s="395"/>
      <c r="L61" s="395"/>
      <c r="M61" s="395"/>
      <c r="N61" s="395"/>
      <c r="O61" s="403"/>
      <c r="P61" s="394"/>
      <c r="Q61" s="395"/>
      <c r="R61" s="395"/>
      <c r="S61" s="395"/>
      <c r="T61" s="395"/>
      <c r="U61" s="403"/>
      <c r="V61" s="394"/>
      <c r="W61" s="395"/>
      <c r="X61" s="395"/>
      <c r="Y61" s="395"/>
      <c r="Z61" s="395"/>
      <c r="AA61" s="403"/>
      <c r="AB61" s="394"/>
      <c r="AC61" s="395"/>
      <c r="AD61" s="395"/>
      <c r="AE61" s="395"/>
      <c r="AF61" s="395"/>
      <c r="AG61" s="403"/>
      <c r="AH61" s="394"/>
      <c r="AI61" s="395"/>
      <c r="AJ61" s="395"/>
      <c r="AK61" s="395"/>
      <c r="AL61" s="395"/>
      <c r="AM61" s="403"/>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
      <c r="AV63" s="1"/>
      <c r="AW63" s="1"/>
      <c r="AX63" s="1"/>
      <c r="AY63" s="1"/>
      <c r="AZ63" s="1"/>
      <c r="BA63" s="1"/>
      <c r="BB63" s="1"/>
      <c r="BC63" s="1"/>
      <c r="BD63" s="1"/>
      <c r="BE63" s="1"/>
      <c r="BF63" s="1"/>
      <c r="BG63" s="1"/>
      <c r="BH63" s="1"/>
    </row>
    <row r="64" spans="1:61" ht="15" customHeight="1" x14ac:dyDescent="0.25">
      <c r="A64" s="1"/>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X1000"/>
  <sheetViews>
    <sheetView workbookViewId="0"/>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4" ht="23.25" x14ac:dyDescent="0.25">
      <c r="A1" s="1"/>
      <c r="B1" s="434" t="s">
        <v>402</v>
      </c>
      <c r="C1" s="284"/>
      <c r="D1" s="284"/>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225"/>
      <c r="C3" s="226" t="s">
        <v>403</v>
      </c>
      <c r="D3" s="226" t="s">
        <v>386</v>
      </c>
      <c r="E3" s="1"/>
      <c r="F3" s="1"/>
      <c r="G3" s="1"/>
      <c r="H3" s="1"/>
      <c r="I3" s="1"/>
      <c r="J3" s="1"/>
      <c r="K3" s="1"/>
      <c r="L3" s="1"/>
      <c r="M3" s="1"/>
      <c r="N3" s="1"/>
      <c r="O3" s="1"/>
      <c r="P3" s="1"/>
      <c r="Q3" s="1"/>
      <c r="R3" s="1"/>
      <c r="S3" s="1"/>
      <c r="T3" s="1"/>
      <c r="U3" s="1"/>
      <c r="V3" s="1"/>
      <c r="W3" s="1"/>
      <c r="X3" s="1"/>
    </row>
    <row r="4" spans="1:24" ht="51" x14ac:dyDescent="0.25">
      <c r="A4" s="1"/>
      <c r="B4" s="227" t="s">
        <v>404</v>
      </c>
      <c r="C4" s="228" t="s">
        <v>405</v>
      </c>
      <c r="D4" s="229">
        <v>0.2</v>
      </c>
      <c r="E4" s="1"/>
      <c r="F4" s="1"/>
      <c r="G4" s="1"/>
      <c r="H4" s="1"/>
      <c r="I4" s="1"/>
      <c r="J4" s="1"/>
      <c r="K4" s="1"/>
      <c r="L4" s="1"/>
      <c r="M4" s="1"/>
      <c r="N4" s="1"/>
      <c r="O4" s="1"/>
      <c r="P4" s="1"/>
      <c r="Q4" s="1"/>
      <c r="R4" s="1"/>
      <c r="S4" s="1"/>
      <c r="T4" s="1"/>
      <c r="U4" s="1"/>
      <c r="V4" s="1"/>
      <c r="W4" s="1"/>
      <c r="X4" s="1"/>
    </row>
    <row r="5" spans="1:24" ht="51" x14ac:dyDescent="0.25">
      <c r="A5" s="1"/>
      <c r="B5" s="230" t="s">
        <v>406</v>
      </c>
      <c r="C5" s="231" t="s">
        <v>407</v>
      </c>
      <c r="D5" s="232">
        <v>0.4</v>
      </c>
      <c r="E5" s="1"/>
      <c r="F5" s="1"/>
      <c r="G5" s="1"/>
      <c r="H5" s="1"/>
      <c r="I5" s="1"/>
      <c r="J5" s="1"/>
      <c r="K5" s="1"/>
      <c r="L5" s="1"/>
      <c r="M5" s="1"/>
      <c r="N5" s="1"/>
      <c r="O5" s="1"/>
      <c r="P5" s="1"/>
      <c r="Q5" s="1"/>
      <c r="R5" s="1"/>
      <c r="S5" s="1"/>
      <c r="T5" s="1"/>
      <c r="U5" s="1"/>
      <c r="V5" s="1"/>
      <c r="W5" s="1"/>
      <c r="X5" s="1"/>
    </row>
    <row r="6" spans="1:24" ht="51" x14ac:dyDescent="0.25">
      <c r="A6" s="1"/>
      <c r="B6" s="233" t="s">
        <v>408</v>
      </c>
      <c r="C6" s="231" t="s">
        <v>409</v>
      </c>
      <c r="D6" s="232">
        <v>0.6</v>
      </c>
      <c r="E6" s="1"/>
      <c r="F6" s="1"/>
      <c r="G6" s="1"/>
      <c r="H6" s="1"/>
      <c r="I6" s="1"/>
      <c r="J6" s="1"/>
      <c r="K6" s="1"/>
      <c r="L6" s="1"/>
      <c r="M6" s="1"/>
      <c r="N6" s="1"/>
      <c r="O6" s="1"/>
      <c r="P6" s="1"/>
      <c r="Q6" s="1"/>
      <c r="R6" s="1"/>
      <c r="S6" s="1"/>
      <c r="T6" s="1"/>
      <c r="U6" s="1"/>
      <c r="V6" s="1"/>
      <c r="W6" s="1"/>
      <c r="X6" s="1"/>
    </row>
    <row r="7" spans="1:24" ht="76.5" x14ac:dyDescent="0.25">
      <c r="A7" s="1"/>
      <c r="B7" s="234" t="s">
        <v>410</v>
      </c>
      <c r="C7" s="231" t="s">
        <v>411</v>
      </c>
      <c r="D7" s="232">
        <v>0.8</v>
      </c>
      <c r="E7" s="1"/>
      <c r="F7" s="1"/>
      <c r="G7" s="1"/>
      <c r="H7" s="1"/>
      <c r="I7" s="1"/>
      <c r="J7" s="1"/>
      <c r="K7" s="1"/>
      <c r="L7" s="1"/>
      <c r="M7" s="1"/>
      <c r="N7" s="1"/>
      <c r="O7" s="1"/>
      <c r="P7" s="1"/>
      <c r="Q7" s="1"/>
      <c r="R7" s="1"/>
      <c r="S7" s="1"/>
      <c r="T7" s="1"/>
      <c r="U7" s="1"/>
      <c r="V7" s="1"/>
      <c r="W7" s="1"/>
      <c r="X7" s="1"/>
    </row>
    <row r="8" spans="1:24" ht="51" x14ac:dyDescent="0.25">
      <c r="A8" s="1"/>
      <c r="B8" s="235" t="s">
        <v>412</v>
      </c>
      <c r="C8" s="231" t="s">
        <v>413</v>
      </c>
      <c r="D8" s="232">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236"/>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6923C"/>
  </sheetPr>
  <dimension ref="A1:U1000"/>
  <sheetViews>
    <sheetView workbookViewId="0"/>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x14ac:dyDescent="0.25">
      <c r="A1" s="1"/>
      <c r="B1" s="435" t="s">
        <v>414</v>
      </c>
      <c r="C1" s="284"/>
      <c r="D1" s="284"/>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237"/>
      <c r="C3" s="238" t="s">
        <v>415</v>
      </c>
      <c r="D3" s="238" t="s">
        <v>416</v>
      </c>
      <c r="E3" s="1"/>
      <c r="F3" s="1"/>
      <c r="G3" s="1"/>
      <c r="H3" s="1"/>
      <c r="I3" s="1"/>
      <c r="J3" s="1"/>
      <c r="K3" s="1"/>
      <c r="L3" s="1"/>
      <c r="M3" s="1"/>
      <c r="N3" s="1"/>
      <c r="O3" s="1"/>
      <c r="P3" s="1"/>
      <c r="Q3" s="1"/>
      <c r="R3" s="1"/>
      <c r="S3" s="1"/>
      <c r="T3" s="1"/>
      <c r="U3" s="1"/>
    </row>
    <row r="4" spans="1:21" ht="33.75" x14ac:dyDescent="0.25">
      <c r="A4" s="239" t="s">
        <v>417</v>
      </c>
      <c r="B4" s="240" t="s">
        <v>418</v>
      </c>
      <c r="C4" s="241" t="s">
        <v>419</v>
      </c>
      <c r="D4" s="242" t="s">
        <v>420</v>
      </c>
      <c r="E4" s="1"/>
      <c r="F4" s="1"/>
      <c r="G4" s="1"/>
      <c r="H4" s="1"/>
      <c r="I4" s="1"/>
      <c r="J4" s="1"/>
      <c r="K4" s="1"/>
      <c r="L4" s="1"/>
      <c r="M4" s="1"/>
      <c r="N4" s="1"/>
      <c r="O4" s="1"/>
      <c r="P4" s="1"/>
      <c r="Q4" s="1"/>
      <c r="R4" s="1"/>
      <c r="S4" s="1"/>
      <c r="T4" s="1"/>
      <c r="U4" s="1"/>
    </row>
    <row r="5" spans="1:21" ht="67.5" x14ac:dyDescent="0.25">
      <c r="A5" s="239" t="s">
        <v>421</v>
      </c>
      <c r="B5" s="243" t="s">
        <v>422</v>
      </c>
      <c r="C5" s="244" t="s">
        <v>423</v>
      </c>
      <c r="D5" s="245" t="s">
        <v>424</v>
      </c>
      <c r="E5" s="1"/>
      <c r="F5" s="1"/>
      <c r="G5" s="1"/>
      <c r="H5" s="1"/>
      <c r="I5" s="1"/>
      <c r="J5" s="1"/>
      <c r="K5" s="1"/>
      <c r="L5" s="1"/>
      <c r="M5" s="1"/>
      <c r="N5" s="1"/>
      <c r="O5" s="1"/>
      <c r="P5" s="1"/>
      <c r="Q5" s="1"/>
      <c r="R5" s="1"/>
      <c r="S5" s="1"/>
      <c r="T5" s="1"/>
      <c r="U5" s="1"/>
    </row>
    <row r="6" spans="1:21" ht="67.5" x14ac:dyDescent="0.25">
      <c r="A6" s="239" t="s">
        <v>392</v>
      </c>
      <c r="B6" s="246" t="s">
        <v>425</v>
      </c>
      <c r="C6" s="244" t="s">
        <v>426</v>
      </c>
      <c r="D6" s="245" t="s">
        <v>427</v>
      </c>
      <c r="E6" s="1"/>
      <c r="F6" s="1"/>
      <c r="G6" s="1"/>
      <c r="H6" s="1"/>
      <c r="I6" s="1"/>
      <c r="J6" s="1"/>
      <c r="K6" s="1"/>
      <c r="L6" s="1"/>
      <c r="M6" s="1"/>
      <c r="N6" s="1"/>
      <c r="O6" s="1"/>
      <c r="P6" s="1"/>
      <c r="Q6" s="1"/>
      <c r="R6" s="1"/>
      <c r="S6" s="1"/>
      <c r="T6" s="1"/>
      <c r="U6" s="1"/>
    </row>
    <row r="7" spans="1:21" ht="101.25" x14ac:dyDescent="0.25">
      <c r="A7" s="239" t="s">
        <v>428</v>
      </c>
      <c r="B7" s="247" t="s">
        <v>429</v>
      </c>
      <c r="C7" s="244" t="s">
        <v>430</v>
      </c>
      <c r="D7" s="245" t="s">
        <v>431</v>
      </c>
      <c r="E7" s="1"/>
      <c r="F7" s="1"/>
      <c r="G7" s="1"/>
      <c r="H7" s="1"/>
      <c r="I7" s="1"/>
      <c r="J7" s="1"/>
      <c r="K7" s="1"/>
      <c r="L7" s="1"/>
      <c r="M7" s="1"/>
      <c r="N7" s="1"/>
      <c r="O7" s="1"/>
      <c r="P7" s="1"/>
      <c r="Q7" s="1"/>
      <c r="R7" s="1"/>
      <c r="S7" s="1"/>
      <c r="T7" s="1"/>
      <c r="U7" s="1"/>
    </row>
    <row r="8" spans="1:21" ht="67.5" x14ac:dyDescent="0.25">
      <c r="A8" s="239" t="s">
        <v>432</v>
      </c>
      <c r="B8" s="248" t="s">
        <v>433</v>
      </c>
      <c r="C8" s="244" t="s">
        <v>434</v>
      </c>
      <c r="D8" s="245" t="s">
        <v>435</v>
      </c>
      <c r="E8" s="1"/>
      <c r="F8" s="1"/>
      <c r="G8" s="1"/>
      <c r="H8" s="1"/>
      <c r="I8" s="1"/>
      <c r="J8" s="1"/>
      <c r="K8" s="1"/>
      <c r="L8" s="1"/>
      <c r="M8" s="1"/>
      <c r="N8" s="1"/>
      <c r="O8" s="1"/>
      <c r="P8" s="1"/>
      <c r="Q8" s="1"/>
      <c r="R8" s="1"/>
      <c r="S8" s="1"/>
      <c r="T8" s="1"/>
      <c r="U8" s="1"/>
    </row>
    <row r="9" spans="1:21" ht="20.25" x14ac:dyDescent="0.25">
      <c r="A9" s="239"/>
      <c r="B9" s="239"/>
      <c r="C9" s="249"/>
      <c r="D9" s="249"/>
      <c r="E9" s="1"/>
      <c r="F9" s="1"/>
      <c r="G9" s="1"/>
      <c r="H9" s="1"/>
      <c r="I9" s="1"/>
      <c r="J9" s="1"/>
      <c r="K9" s="1"/>
      <c r="L9" s="1"/>
      <c r="M9" s="1"/>
      <c r="N9" s="1"/>
      <c r="O9" s="1"/>
      <c r="P9" s="1"/>
      <c r="Q9" s="1"/>
      <c r="R9" s="1"/>
      <c r="S9" s="1"/>
      <c r="T9" s="1"/>
      <c r="U9" s="1"/>
    </row>
    <row r="10" spans="1:21" ht="16.5" x14ac:dyDescent="0.25">
      <c r="A10" s="239"/>
      <c r="B10" s="250"/>
      <c r="C10" s="250"/>
      <c r="D10" s="250"/>
      <c r="E10" s="1"/>
      <c r="F10" s="1"/>
      <c r="G10" s="1"/>
      <c r="H10" s="1"/>
      <c r="I10" s="1"/>
      <c r="J10" s="1"/>
      <c r="K10" s="1"/>
      <c r="L10" s="1"/>
      <c r="M10" s="1"/>
      <c r="N10" s="1"/>
      <c r="O10" s="1"/>
      <c r="P10" s="1"/>
      <c r="Q10" s="1"/>
      <c r="R10" s="1"/>
      <c r="S10" s="1"/>
      <c r="T10" s="1"/>
      <c r="U10" s="1"/>
    </row>
    <row r="11" spans="1:21" x14ac:dyDescent="0.25">
      <c r="A11" s="239"/>
      <c r="B11" s="239" t="s">
        <v>436</v>
      </c>
      <c r="C11" s="239" t="s">
        <v>437</v>
      </c>
      <c r="D11" s="239" t="s">
        <v>438</v>
      </c>
      <c r="E11" s="1"/>
      <c r="F11" s="1"/>
      <c r="G11" s="1"/>
      <c r="H11" s="1"/>
      <c r="I11" s="1"/>
      <c r="J11" s="1"/>
      <c r="K11" s="1"/>
      <c r="L11" s="1"/>
      <c r="M11" s="1"/>
      <c r="N11" s="1"/>
      <c r="O11" s="1"/>
      <c r="P11" s="1"/>
      <c r="Q11" s="1"/>
      <c r="R11" s="1"/>
      <c r="S11" s="1"/>
      <c r="T11" s="1"/>
      <c r="U11" s="1"/>
    </row>
    <row r="12" spans="1:21" x14ac:dyDescent="0.25">
      <c r="A12" s="239"/>
      <c r="B12" s="239" t="s">
        <v>439</v>
      </c>
      <c r="C12" s="239" t="s">
        <v>440</v>
      </c>
      <c r="D12" s="239" t="s">
        <v>441</v>
      </c>
      <c r="E12" s="1"/>
      <c r="F12" s="1"/>
      <c r="G12" s="1"/>
      <c r="H12" s="1"/>
      <c r="I12" s="1"/>
      <c r="J12" s="1"/>
      <c r="K12" s="1"/>
      <c r="L12" s="1"/>
      <c r="M12" s="1"/>
      <c r="N12" s="1"/>
      <c r="O12" s="1"/>
      <c r="P12" s="1"/>
      <c r="Q12" s="1"/>
      <c r="R12" s="1"/>
      <c r="S12" s="1"/>
      <c r="T12" s="1"/>
      <c r="U12" s="1"/>
    </row>
    <row r="13" spans="1:21" x14ac:dyDescent="0.25">
      <c r="A13" s="239"/>
      <c r="B13" s="239"/>
      <c r="C13" s="239" t="s">
        <v>442</v>
      </c>
      <c r="D13" s="239" t="s">
        <v>443</v>
      </c>
      <c r="E13" s="1"/>
      <c r="F13" s="1"/>
      <c r="G13" s="1"/>
      <c r="H13" s="1"/>
      <c r="I13" s="1"/>
      <c r="J13" s="1"/>
      <c r="K13" s="1"/>
      <c r="L13" s="1"/>
      <c r="M13" s="1"/>
      <c r="N13" s="1"/>
      <c r="O13" s="1"/>
      <c r="P13" s="1"/>
      <c r="Q13" s="1"/>
      <c r="R13" s="1"/>
      <c r="S13" s="1"/>
      <c r="T13" s="1"/>
      <c r="U13" s="1"/>
    </row>
    <row r="14" spans="1:21" x14ac:dyDescent="0.25">
      <c r="A14" s="239"/>
      <c r="B14" s="239"/>
      <c r="C14" s="239" t="s">
        <v>444</v>
      </c>
      <c r="D14" s="239" t="s">
        <v>445</v>
      </c>
      <c r="E14" s="1"/>
      <c r="F14" s="1"/>
      <c r="G14" s="1"/>
      <c r="H14" s="1"/>
      <c r="I14" s="1"/>
      <c r="J14" s="1"/>
      <c r="K14" s="1"/>
      <c r="L14" s="1"/>
      <c r="M14" s="1"/>
      <c r="N14" s="1"/>
      <c r="O14" s="1"/>
      <c r="P14" s="1"/>
      <c r="Q14" s="1"/>
      <c r="R14" s="1"/>
      <c r="S14" s="1"/>
      <c r="T14" s="1"/>
      <c r="U14" s="1"/>
    </row>
    <row r="15" spans="1:21" x14ac:dyDescent="0.25">
      <c r="A15" s="239"/>
      <c r="B15" s="239"/>
      <c r="C15" s="239" t="s">
        <v>446</v>
      </c>
      <c r="D15" s="239" t="s">
        <v>447</v>
      </c>
      <c r="E15" s="1"/>
      <c r="F15" s="1"/>
      <c r="G15" s="1"/>
      <c r="H15" s="1"/>
      <c r="I15" s="1"/>
      <c r="J15" s="1"/>
      <c r="K15" s="1"/>
      <c r="L15" s="1"/>
      <c r="M15" s="1"/>
      <c r="N15" s="1"/>
      <c r="O15" s="1"/>
      <c r="P15" s="1"/>
      <c r="Q15" s="1"/>
      <c r="R15" s="1"/>
      <c r="S15" s="1"/>
      <c r="T15" s="1"/>
      <c r="U15" s="1"/>
    </row>
    <row r="16" spans="1:21" x14ac:dyDescent="0.25">
      <c r="A16" s="239"/>
      <c r="B16" s="239"/>
      <c r="C16" s="239"/>
      <c r="D16" s="239"/>
      <c r="E16" s="1"/>
      <c r="F16" s="1"/>
      <c r="G16" s="1"/>
      <c r="H16" s="1"/>
      <c r="I16" s="1"/>
      <c r="J16" s="1"/>
      <c r="K16" s="1"/>
      <c r="L16" s="1"/>
      <c r="M16" s="1"/>
      <c r="N16" s="1"/>
      <c r="O16" s="1"/>
    </row>
    <row r="17" spans="1:15" x14ac:dyDescent="0.25">
      <c r="A17" s="239"/>
      <c r="B17" s="239"/>
      <c r="C17" s="239"/>
      <c r="D17" s="239"/>
      <c r="E17" s="1"/>
      <c r="F17" s="1"/>
      <c r="G17" s="1"/>
      <c r="H17" s="1"/>
      <c r="I17" s="1"/>
      <c r="J17" s="1"/>
      <c r="K17" s="1"/>
      <c r="L17" s="1"/>
      <c r="M17" s="1"/>
      <c r="N17" s="1"/>
      <c r="O17" s="1"/>
    </row>
    <row r="18" spans="1:15" x14ac:dyDescent="0.25">
      <c r="A18" s="239"/>
      <c r="B18" s="1"/>
      <c r="C18" s="1"/>
      <c r="D18" s="1"/>
      <c r="E18" s="1"/>
      <c r="F18" s="1"/>
      <c r="G18" s="1"/>
      <c r="H18" s="1"/>
      <c r="I18" s="1"/>
      <c r="J18" s="1"/>
      <c r="K18" s="1"/>
      <c r="L18" s="1"/>
      <c r="M18" s="1"/>
      <c r="N18" s="1"/>
      <c r="O18" s="1"/>
    </row>
    <row r="19" spans="1:15" x14ac:dyDescent="0.25">
      <c r="A19" s="239"/>
      <c r="B19" s="1"/>
      <c r="C19" s="1"/>
      <c r="D19" s="1"/>
      <c r="E19" s="1"/>
      <c r="F19" s="1"/>
      <c r="G19" s="1"/>
      <c r="H19" s="1"/>
      <c r="I19" s="1"/>
      <c r="J19" s="1"/>
      <c r="K19" s="1"/>
      <c r="L19" s="1"/>
      <c r="M19" s="1"/>
      <c r="N19" s="1"/>
      <c r="O19" s="1"/>
    </row>
    <row r="20" spans="1:15" x14ac:dyDescent="0.25">
      <c r="A20" s="239"/>
      <c r="B20" s="1"/>
      <c r="C20" s="1"/>
      <c r="D20" s="1"/>
      <c r="E20" s="1"/>
      <c r="F20" s="1"/>
      <c r="G20" s="1"/>
      <c r="H20" s="1"/>
      <c r="I20" s="1"/>
      <c r="J20" s="1"/>
      <c r="K20" s="1"/>
      <c r="L20" s="1"/>
      <c r="M20" s="1"/>
      <c r="N20" s="1"/>
      <c r="O20" s="1"/>
    </row>
    <row r="21" spans="1:15" ht="15.75" customHeight="1" x14ac:dyDescent="0.25">
      <c r="A21" s="239"/>
      <c r="B21" s="1"/>
      <c r="C21" s="1"/>
      <c r="D21" s="1"/>
      <c r="E21" s="1"/>
      <c r="F21" s="1"/>
      <c r="G21" s="1"/>
      <c r="H21" s="1"/>
      <c r="I21" s="1"/>
      <c r="J21" s="1"/>
      <c r="K21" s="1"/>
      <c r="L21" s="1"/>
      <c r="M21" s="1"/>
      <c r="N21" s="1"/>
      <c r="O21" s="1"/>
    </row>
    <row r="22" spans="1:15" ht="15.75" customHeight="1" x14ac:dyDescent="0.25">
      <c r="A22" s="239"/>
      <c r="B22" s="239"/>
      <c r="C22" s="249"/>
      <c r="D22" s="249"/>
      <c r="E22" s="1"/>
      <c r="F22" s="1"/>
      <c r="G22" s="1"/>
      <c r="H22" s="1"/>
      <c r="I22" s="1"/>
      <c r="J22" s="1"/>
      <c r="K22" s="1"/>
      <c r="L22" s="1"/>
      <c r="M22" s="1"/>
      <c r="N22" s="1"/>
      <c r="O22" s="1"/>
    </row>
    <row r="23" spans="1:15" ht="15.75" customHeight="1" x14ac:dyDescent="0.25">
      <c r="A23" s="239"/>
      <c r="B23" s="239"/>
      <c r="C23" s="249"/>
      <c r="D23" s="249"/>
      <c r="E23" s="1"/>
      <c r="F23" s="1"/>
      <c r="G23" s="1"/>
      <c r="H23" s="1"/>
      <c r="I23" s="1"/>
      <c r="J23" s="1"/>
      <c r="K23" s="1"/>
      <c r="L23" s="1"/>
      <c r="M23" s="1"/>
      <c r="N23" s="1"/>
      <c r="O23" s="1"/>
    </row>
    <row r="24" spans="1:15" ht="15.75" customHeight="1" x14ac:dyDescent="0.25">
      <c r="A24" s="239"/>
      <c r="B24" s="239"/>
      <c r="C24" s="249"/>
      <c r="D24" s="249"/>
      <c r="E24" s="1"/>
      <c r="F24" s="1"/>
      <c r="G24" s="1"/>
      <c r="H24" s="1"/>
      <c r="I24" s="1"/>
      <c r="J24" s="1"/>
      <c r="K24" s="1"/>
      <c r="L24" s="1"/>
      <c r="M24" s="1"/>
      <c r="N24" s="1"/>
      <c r="O24" s="1"/>
    </row>
    <row r="25" spans="1:15" ht="15.75" customHeight="1" x14ac:dyDescent="0.25">
      <c r="A25" s="239"/>
      <c r="B25" s="239"/>
      <c r="C25" s="249"/>
      <c r="D25" s="249"/>
      <c r="E25" s="1"/>
      <c r="F25" s="1"/>
      <c r="G25" s="1"/>
      <c r="H25" s="1"/>
      <c r="I25" s="1"/>
      <c r="J25" s="1"/>
      <c r="K25" s="1"/>
      <c r="L25" s="1"/>
      <c r="M25" s="1"/>
      <c r="N25" s="1"/>
      <c r="O25" s="1"/>
    </row>
    <row r="26" spans="1:15" ht="15.75" customHeight="1" x14ac:dyDescent="0.25">
      <c r="A26" s="239"/>
      <c r="B26" s="239"/>
      <c r="C26" s="249"/>
      <c r="D26" s="249"/>
      <c r="E26" s="1"/>
      <c r="F26" s="1"/>
      <c r="G26" s="1"/>
      <c r="H26" s="1"/>
      <c r="I26" s="1"/>
      <c r="J26" s="1"/>
      <c r="K26" s="1"/>
      <c r="L26" s="1"/>
      <c r="M26" s="1"/>
      <c r="N26" s="1"/>
      <c r="O26" s="1"/>
    </row>
    <row r="27" spans="1:15" ht="15.75" customHeight="1" x14ac:dyDescent="0.25">
      <c r="A27" s="239"/>
      <c r="B27" s="239"/>
      <c r="C27" s="249"/>
      <c r="D27" s="249"/>
      <c r="E27" s="1"/>
      <c r="F27" s="1"/>
      <c r="G27" s="1"/>
      <c r="H27" s="1"/>
      <c r="I27" s="1"/>
      <c r="J27" s="1"/>
      <c r="K27" s="1"/>
      <c r="L27" s="1"/>
      <c r="M27" s="1"/>
      <c r="N27" s="1"/>
      <c r="O27" s="1"/>
    </row>
    <row r="28" spans="1:15" ht="15.75" customHeight="1" x14ac:dyDescent="0.25">
      <c r="A28" s="239"/>
      <c r="B28" s="239"/>
      <c r="C28" s="249"/>
      <c r="D28" s="249"/>
      <c r="E28" s="1"/>
      <c r="F28" s="1"/>
      <c r="G28" s="1"/>
      <c r="H28" s="1"/>
      <c r="I28" s="1"/>
      <c r="J28" s="1"/>
      <c r="K28" s="1"/>
      <c r="L28" s="1"/>
      <c r="M28" s="1"/>
      <c r="N28" s="1"/>
      <c r="O28" s="1"/>
    </row>
    <row r="29" spans="1:15" ht="15.75" customHeight="1" x14ac:dyDescent="0.25">
      <c r="A29" s="239"/>
      <c r="B29" s="239"/>
      <c r="C29" s="249"/>
      <c r="D29" s="249"/>
      <c r="E29" s="1"/>
      <c r="F29" s="1"/>
      <c r="G29" s="1"/>
      <c r="H29" s="1"/>
      <c r="I29" s="1"/>
      <c r="J29" s="1"/>
      <c r="K29" s="1"/>
      <c r="L29" s="1"/>
      <c r="M29" s="1"/>
      <c r="N29" s="1"/>
      <c r="O29" s="1"/>
    </row>
    <row r="30" spans="1:15" ht="15.75" customHeight="1" x14ac:dyDescent="0.25">
      <c r="A30" s="239"/>
      <c r="B30" s="239"/>
      <c r="C30" s="249"/>
      <c r="D30" s="249"/>
      <c r="E30" s="1"/>
      <c r="F30" s="1"/>
      <c r="G30" s="1"/>
      <c r="H30" s="1"/>
      <c r="I30" s="1"/>
      <c r="J30" s="1"/>
      <c r="K30" s="1"/>
      <c r="L30" s="1"/>
      <c r="M30" s="1"/>
      <c r="N30" s="1"/>
      <c r="O30" s="1"/>
    </row>
    <row r="31" spans="1:15" ht="15.75" customHeight="1" x14ac:dyDescent="0.25">
      <c r="A31" s="239"/>
      <c r="B31" s="239"/>
      <c r="C31" s="249"/>
      <c r="D31" s="249"/>
      <c r="E31" s="1"/>
      <c r="F31" s="1"/>
      <c r="G31" s="1"/>
      <c r="H31" s="1"/>
      <c r="I31" s="1"/>
      <c r="J31" s="1"/>
      <c r="K31" s="1"/>
      <c r="L31" s="1"/>
      <c r="M31" s="1"/>
      <c r="N31" s="1"/>
      <c r="O31" s="1"/>
    </row>
    <row r="32" spans="1:15" ht="15.75" customHeight="1" x14ac:dyDescent="0.25">
      <c r="A32" s="239"/>
      <c r="B32" s="239"/>
      <c r="C32" s="249"/>
      <c r="D32" s="249"/>
      <c r="E32" s="1"/>
      <c r="F32" s="1"/>
      <c r="G32" s="1"/>
      <c r="H32" s="1"/>
      <c r="I32" s="1"/>
      <c r="J32" s="1"/>
      <c r="K32" s="1"/>
      <c r="L32" s="1"/>
      <c r="M32" s="1"/>
      <c r="N32" s="1"/>
      <c r="O32" s="1"/>
    </row>
    <row r="33" spans="1:15" ht="15.75" customHeight="1" x14ac:dyDescent="0.25">
      <c r="A33" s="239"/>
      <c r="B33" s="239"/>
      <c r="C33" s="249"/>
      <c r="D33" s="249"/>
      <c r="E33" s="1"/>
      <c r="F33" s="1"/>
      <c r="G33" s="1"/>
      <c r="H33" s="1"/>
      <c r="I33" s="1"/>
      <c r="J33" s="1"/>
      <c r="K33" s="1"/>
      <c r="L33" s="1"/>
      <c r="M33" s="1"/>
      <c r="N33" s="1"/>
      <c r="O33" s="1"/>
    </row>
    <row r="34" spans="1:15" ht="15.75" customHeight="1" x14ac:dyDescent="0.25">
      <c r="A34" s="239"/>
      <c r="B34" s="239"/>
      <c r="C34" s="249"/>
      <c r="D34" s="249"/>
      <c r="E34" s="1"/>
      <c r="F34" s="1"/>
      <c r="G34" s="1"/>
      <c r="H34" s="1"/>
      <c r="I34" s="1"/>
      <c r="J34" s="1"/>
      <c r="K34" s="1"/>
      <c r="L34" s="1"/>
      <c r="M34" s="1"/>
      <c r="N34" s="1"/>
      <c r="O34" s="1"/>
    </row>
    <row r="35" spans="1:15" ht="15.75" customHeight="1" x14ac:dyDescent="0.25">
      <c r="A35" s="239"/>
      <c r="B35" s="239"/>
      <c r="C35" s="249"/>
      <c r="D35" s="249"/>
      <c r="E35" s="1"/>
      <c r="F35" s="1"/>
      <c r="G35" s="1"/>
      <c r="H35" s="1"/>
      <c r="I35" s="1"/>
      <c r="J35" s="1"/>
      <c r="K35" s="1"/>
      <c r="L35" s="1"/>
      <c r="M35" s="1"/>
      <c r="N35" s="1"/>
      <c r="O35" s="1"/>
    </row>
    <row r="36" spans="1:15" ht="15.75" customHeight="1" x14ac:dyDescent="0.25">
      <c r="A36" s="239"/>
      <c r="B36" s="239"/>
      <c r="C36" s="249"/>
      <c r="D36" s="249"/>
      <c r="E36" s="1"/>
      <c r="F36" s="1"/>
      <c r="G36" s="1"/>
      <c r="H36" s="1"/>
      <c r="I36" s="1"/>
      <c r="J36" s="1"/>
      <c r="K36" s="1"/>
      <c r="L36" s="1"/>
      <c r="M36" s="1"/>
      <c r="N36" s="1"/>
      <c r="O36" s="1"/>
    </row>
    <row r="37" spans="1:15" ht="15.75" customHeight="1" x14ac:dyDescent="0.25">
      <c r="A37" s="239"/>
      <c r="B37" s="239"/>
      <c r="C37" s="249"/>
      <c r="D37" s="249"/>
      <c r="E37" s="1"/>
      <c r="F37" s="1"/>
      <c r="G37" s="1"/>
      <c r="H37" s="1"/>
      <c r="I37" s="1"/>
      <c r="J37" s="1"/>
      <c r="K37" s="1"/>
      <c r="L37" s="1"/>
      <c r="M37" s="1"/>
      <c r="N37" s="1"/>
      <c r="O37" s="1"/>
    </row>
    <row r="38" spans="1:15" ht="15.75" customHeight="1" x14ac:dyDescent="0.25">
      <c r="A38" s="239"/>
      <c r="B38" s="239"/>
      <c r="C38" s="249"/>
      <c r="D38" s="249"/>
      <c r="E38" s="1"/>
      <c r="F38" s="1"/>
      <c r="G38" s="1"/>
      <c r="H38" s="1"/>
      <c r="I38" s="1"/>
      <c r="J38" s="1"/>
      <c r="K38" s="1"/>
      <c r="L38" s="1"/>
      <c r="M38" s="1"/>
      <c r="N38" s="1"/>
      <c r="O38" s="1"/>
    </row>
    <row r="39" spans="1:15" ht="15.75" customHeight="1" x14ac:dyDescent="0.25">
      <c r="A39" s="239"/>
      <c r="B39" s="239"/>
      <c r="C39" s="249"/>
      <c r="D39" s="249"/>
      <c r="E39" s="1"/>
      <c r="F39" s="1"/>
      <c r="G39" s="1"/>
      <c r="H39" s="1"/>
      <c r="I39" s="1"/>
      <c r="J39" s="1"/>
      <c r="K39" s="1"/>
      <c r="L39" s="1"/>
      <c r="M39" s="1"/>
      <c r="N39" s="1"/>
      <c r="O39" s="1"/>
    </row>
    <row r="40" spans="1:15" ht="15.75" customHeight="1" x14ac:dyDescent="0.25">
      <c r="A40" s="239"/>
      <c r="B40" s="239"/>
      <c r="C40" s="249"/>
      <c r="D40" s="249"/>
      <c r="E40" s="1"/>
      <c r="F40" s="1"/>
      <c r="G40" s="1"/>
      <c r="H40" s="1"/>
      <c r="I40" s="1"/>
      <c r="J40" s="1"/>
      <c r="K40" s="1"/>
      <c r="L40" s="1"/>
      <c r="M40" s="1"/>
      <c r="N40" s="1"/>
      <c r="O40" s="1"/>
    </row>
    <row r="41" spans="1:15" ht="15.75" customHeight="1" x14ac:dyDescent="0.25">
      <c r="A41" s="239"/>
      <c r="B41" s="239"/>
      <c r="C41" s="249"/>
      <c r="D41" s="249"/>
      <c r="E41" s="1"/>
      <c r="F41" s="1"/>
      <c r="G41" s="1"/>
      <c r="H41" s="1"/>
      <c r="I41" s="1"/>
      <c r="J41" s="1"/>
      <c r="K41" s="1"/>
      <c r="L41" s="1"/>
      <c r="M41" s="1"/>
      <c r="N41" s="1"/>
      <c r="O41" s="1"/>
    </row>
    <row r="42" spans="1:15" ht="15.75" customHeight="1" x14ac:dyDescent="0.25">
      <c r="A42" s="239"/>
      <c r="B42" s="239"/>
      <c r="C42" s="249"/>
      <c r="D42" s="249"/>
      <c r="E42" s="1"/>
      <c r="F42" s="1"/>
      <c r="G42" s="1"/>
      <c r="H42" s="1"/>
      <c r="I42" s="1"/>
      <c r="J42" s="1"/>
      <c r="K42" s="1"/>
      <c r="L42" s="1"/>
      <c r="M42" s="1"/>
      <c r="N42" s="1"/>
      <c r="O42" s="1"/>
    </row>
    <row r="43" spans="1:15" ht="15.75" customHeight="1" x14ac:dyDescent="0.25">
      <c r="A43" s="239"/>
      <c r="B43" s="239"/>
      <c r="C43" s="249"/>
      <c r="D43" s="249"/>
      <c r="E43" s="1"/>
      <c r="F43" s="1"/>
      <c r="G43" s="1"/>
      <c r="H43" s="1"/>
      <c r="I43" s="1"/>
      <c r="J43" s="1"/>
      <c r="K43" s="1"/>
      <c r="L43" s="1"/>
      <c r="M43" s="1"/>
      <c r="N43" s="1"/>
      <c r="O43" s="1"/>
    </row>
    <row r="44" spans="1:15" ht="15.75" customHeight="1" x14ac:dyDescent="0.25">
      <c r="A44" s="239"/>
      <c r="B44" s="239"/>
      <c r="C44" s="249"/>
      <c r="D44" s="249"/>
      <c r="E44" s="1"/>
      <c r="F44" s="1"/>
      <c r="G44" s="1"/>
      <c r="H44" s="1"/>
      <c r="I44" s="1"/>
      <c r="J44" s="1"/>
      <c r="K44" s="1"/>
      <c r="L44" s="1"/>
      <c r="M44" s="1"/>
      <c r="N44" s="1"/>
      <c r="O44" s="1"/>
    </row>
    <row r="45" spans="1:15" ht="15.75" customHeight="1" x14ac:dyDescent="0.25">
      <c r="A45" s="239"/>
      <c r="B45" s="239"/>
      <c r="C45" s="249"/>
      <c r="D45" s="249"/>
      <c r="E45" s="1"/>
      <c r="F45" s="1"/>
      <c r="G45" s="1"/>
      <c r="H45" s="1"/>
      <c r="I45" s="1"/>
      <c r="J45" s="1"/>
      <c r="K45" s="1"/>
      <c r="L45" s="1"/>
      <c r="M45" s="1"/>
      <c r="N45" s="1"/>
      <c r="O45" s="1"/>
    </row>
    <row r="46" spans="1:15" ht="15.75" customHeight="1" x14ac:dyDescent="0.25">
      <c r="A46" s="239"/>
      <c r="B46" s="239"/>
      <c r="C46" s="249"/>
      <c r="D46" s="249"/>
      <c r="E46" s="1"/>
      <c r="F46" s="1"/>
      <c r="G46" s="1"/>
      <c r="H46" s="1"/>
      <c r="I46" s="1"/>
      <c r="J46" s="1"/>
      <c r="K46" s="1"/>
      <c r="L46" s="1"/>
      <c r="M46" s="1"/>
      <c r="N46" s="1"/>
      <c r="O46" s="1"/>
    </row>
    <row r="47" spans="1:15" ht="15.75" customHeight="1" x14ac:dyDescent="0.25">
      <c r="A47" s="239"/>
      <c r="B47" s="239"/>
      <c r="C47" s="249"/>
      <c r="D47" s="249"/>
      <c r="E47" s="1"/>
      <c r="F47" s="1"/>
      <c r="G47" s="1"/>
      <c r="H47" s="1"/>
      <c r="I47" s="1"/>
      <c r="J47" s="1"/>
      <c r="K47" s="1"/>
      <c r="L47" s="1"/>
      <c r="M47" s="1"/>
      <c r="N47" s="1"/>
      <c r="O47" s="1"/>
    </row>
    <row r="48" spans="1:15" ht="15.75" customHeight="1" x14ac:dyDescent="0.25">
      <c r="A48" s="239"/>
      <c r="B48" s="239"/>
      <c r="C48" s="249"/>
      <c r="D48" s="249"/>
      <c r="E48" s="1"/>
      <c r="F48" s="1"/>
      <c r="G48" s="1"/>
      <c r="H48" s="1"/>
      <c r="I48" s="1"/>
      <c r="J48" s="1"/>
      <c r="K48" s="1"/>
      <c r="L48" s="1"/>
      <c r="M48" s="1"/>
      <c r="N48" s="1"/>
      <c r="O48" s="1"/>
    </row>
    <row r="49" spans="1:15" ht="15.75" customHeight="1" x14ac:dyDescent="0.25">
      <c r="A49" s="239"/>
      <c r="B49" s="239"/>
      <c r="C49" s="249"/>
      <c r="D49" s="249"/>
      <c r="E49" s="1"/>
      <c r="F49" s="1"/>
      <c r="G49" s="1"/>
      <c r="H49" s="1"/>
      <c r="I49" s="1"/>
      <c r="J49" s="1"/>
      <c r="K49" s="1"/>
      <c r="L49" s="1"/>
      <c r="M49" s="1"/>
      <c r="N49" s="1"/>
      <c r="O49" s="1"/>
    </row>
    <row r="50" spans="1:15" ht="15.75" customHeight="1" x14ac:dyDescent="0.25">
      <c r="A50" s="239"/>
      <c r="B50" s="239"/>
      <c r="C50" s="249"/>
      <c r="D50" s="249"/>
      <c r="E50" s="1"/>
      <c r="F50" s="1"/>
      <c r="G50" s="1"/>
      <c r="H50" s="1"/>
      <c r="I50" s="1"/>
      <c r="J50" s="1"/>
      <c r="K50" s="1"/>
      <c r="L50" s="1"/>
      <c r="M50" s="1"/>
      <c r="N50" s="1"/>
      <c r="O50" s="1"/>
    </row>
    <row r="51" spans="1:15" ht="15.75" customHeight="1" x14ac:dyDescent="0.25">
      <c r="A51" s="239"/>
      <c r="B51" s="239"/>
      <c r="C51" s="249"/>
      <c r="D51" s="249"/>
      <c r="E51" s="1"/>
      <c r="F51" s="1"/>
      <c r="G51" s="1"/>
      <c r="H51" s="1"/>
      <c r="I51" s="1"/>
      <c r="J51" s="1"/>
      <c r="K51" s="1"/>
      <c r="L51" s="1"/>
      <c r="M51" s="1"/>
      <c r="N51" s="1"/>
      <c r="O51" s="1"/>
    </row>
    <row r="52" spans="1:15" ht="15.75" customHeight="1" x14ac:dyDescent="0.25">
      <c r="A52" s="239"/>
      <c r="B52" s="251"/>
      <c r="C52" s="252"/>
      <c r="D52" s="252"/>
    </row>
    <row r="53" spans="1:15" ht="15.75" customHeight="1" x14ac:dyDescent="0.25">
      <c r="A53" s="239"/>
      <c r="B53" s="251"/>
      <c r="C53" s="252"/>
      <c r="D53" s="252"/>
    </row>
    <row r="54" spans="1:15" ht="15.75" customHeight="1" x14ac:dyDescent="0.25">
      <c r="A54" s="239"/>
      <c r="B54" s="251"/>
      <c r="C54" s="252"/>
      <c r="D54" s="252"/>
    </row>
    <row r="55" spans="1:15" ht="15.75" customHeight="1" x14ac:dyDescent="0.25">
      <c r="A55" s="239"/>
      <c r="B55" s="251"/>
      <c r="C55" s="252"/>
      <c r="D55" s="252"/>
    </row>
    <row r="56" spans="1:15" ht="15.75" customHeight="1" x14ac:dyDescent="0.25">
      <c r="A56" s="239"/>
      <c r="B56" s="251"/>
      <c r="C56" s="252"/>
      <c r="D56" s="252"/>
    </row>
    <row r="57" spans="1:15" ht="15.75" customHeight="1" x14ac:dyDescent="0.25">
      <c r="A57" s="239"/>
      <c r="B57" s="251"/>
      <c r="C57" s="252"/>
      <c r="D57" s="252"/>
    </row>
    <row r="58" spans="1:15" ht="15.75" customHeight="1" x14ac:dyDescent="0.25">
      <c r="A58" s="239"/>
      <c r="B58" s="251"/>
      <c r="C58" s="252"/>
      <c r="D58" s="252"/>
    </row>
    <row r="59" spans="1:15" ht="15.75" customHeight="1" x14ac:dyDescent="0.25">
      <c r="A59" s="239"/>
      <c r="B59" s="251"/>
      <c r="C59" s="252"/>
      <c r="D59" s="252"/>
    </row>
    <row r="60" spans="1:15" ht="15.75" customHeight="1" x14ac:dyDescent="0.25">
      <c r="A60" s="239"/>
      <c r="B60" s="251"/>
      <c r="C60" s="252"/>
      <c r="D60" s="252"/>
    </row>
    <row r="61" spans="1:15" ht="15.75" customHeight="1" x14ac:dyDescent="0.25">
      <c r="A61" s="239"/>
      <c r="B61" s="251"/>
      <c r="C61" s="252"/>
      <c r="D61" s="252"/>
    </row>
    <row r="62" spans="1:15" ht="15.75" customHeight="1" x14ac:dyDescent="0.25">
      <c r="A62" s="239"/>
      <c r="B62" s="251"/>
      <c r="C62" s="252"/>
      <c r="D62" s="252"/>
    </row>
    <row r="63" spans="1:15" ht="15.75" customHeight="1" x14ac:dyDescent="0.25">
      <c r="A63" s="239"/>
      <c r="B63" s="251"/>
      <c r="C63" s="252"/>
      <c r="D63" s="252"/>
    </row>
    <row r="64" spans="1:15" ht="15.75" customHeight="1" x14ac:dyDescent="0.25">
      <c r="A64" s="239"/>
      <c r="B64" s="251"/>
      <c r="C64" s="252"/>
      <c r="D64" s="252"/>
    </row>
    <row r="65" spans="1:4" ht="15.75" customHeight="1" x14ac:dyDescent="0.25">
      <c r="A65" s="239"/>
      <c r="B65" s="251"/>
      <c r="C65" s="252"/>
      <c r="D65" s="252"/>
    </row>
    <row r="66" spans="1:4" ht="15.75" customHeight="1" x14ac:dyDescent="0.25">
      <c r="A66" s="239"/>
      <c r="B66" s="251"/>
      <c r="C66" s="252"/>
      <c r="D66" s="252"/>
    </row>
    <row r="67" spans="1:4" ht="15.75" customHeight="1" x14ac:dyDescent="0.25">
      <c r="A67" s="239"/>
      <c r="B67" s="251"/>
      <c r="C67" s="252"/>
      <c r="D67" s="252"/>
    </row>
    <row r="68" spans="1:4" ht="15.75" customHeight="1" x14ac:dyDescent="0.25">
      <c r="A68" s="239"/>
      <c r="B68" s="251"/>
      <c r="C68" s="252"/>
      <c r="D68" s="252"/>
    </row>
    <row r="69" spans="1:4" ht="15.75" customHeight="1" x14ac:dyDescent="0.25">
      <c r="A69" s="239"/>
      <c r="B69" s="251"/>
      <c r="C69" s="252"/>
      <c r="D69" s="252"/>
    </row>
    <row r="70" spans="1:4" ht="15.75" customHeight="1" x14ac:dyDescent="0.25">
      <c r="A70" s="239"/>
      <c r="B70" s="251"/>
      <c r="C70" s="252"/>
      <c r="D70" s="252"/>
    </row>
    <row r="71" spans="1:4" ht="15.75" customHeight="1" x14ac:dyDescent="0.25">
      <c r="A71" s="239"/>
      <c r="B71" s="251"/>
      <c r="C71" s="252"/>
      <c r="D71" s="252"/>
    </row>
    <row r="72" spans="1:4" ht="15.75" customHeight="1" x14ac:dyDescent="0.25">
      <c r="A72" s="239"/>
      <c r="B72" s="251"/>
      <c r="C72" s="252"/>
      <c r="D72" s="252"/>
    </row>
    <row r="73" spans="1:4" ht="15.75" customHeight="1" x14ac:dyDescent="0.25">
      <c r="A73" s="239"/>
      <c r="B73" s="251"/>
      <c r="C73" s="252"/>
      <c r="D73" s="252"/>
    </row>
    <row r="74" spans="1:4" ht="15.75" customHeight="1" x14ac:dyDescent="0.25">
      <c r="A74" s="239"/>
      <c r="B74" s="251"/>
      <c r="C74" s="252"/>
      <c r="D74" s="252"/>
    </row>
    <row r="75" spans="1:4" ht="15.75" customHeight="1" x14ac:dyDescent="0.25">
      <c r="A75" s="239"/>
      <c r="B75" s="251"/>
      <c r="C75" s="252"/>
      <c r="D75" s="252"/>
    </row>
    <row r="76" spans="1:4" ht="15.75" customHeight="1" x14ac:dyDescent="0.25">
      <c r="A76" s="239"/>
      <c r="B76" s="251"/>
      <c r="C76" s="252"/>
      <c r="D76" s="252"/>
    </row>
    <row r="77" spans="1:4" ht="15.75" customHeight="1" x14ac:dyDescent="0.25">
      <c r="A77" s="239"/>
      <c r="B77" s="251"/>
      <c r="C77" s="252"/>
      <c r="D77" s="252"/>
    </row>
    <row r="78" spans="1:4" ht="15.75" customHeight="1" x14ac:dyDescent="0.25">
      <c r="A78" s="239"/>
      <c r="B78" s="251"/>
      <c r="C78" s="252"/>
      <c r="D78" s="252"/>
    </row>
    <row r="79" spans="1:4" ht="15.75" customHeight="1" x14ac:dyDescent="0.25">
      <c r="A79" s="239"/>
      <c r="B79" s="251"/>
      <c r="C79" s="252"/>
      <c r="D79" s="252"/>
    </row>
    <row r="80" spans="1:4" ht="15.75" customHeight="1" x14ac:dyDescent="0.25">
      <c r="A80" s="239"/>
      <c r="B80" s="251"/>
      <c r="C80" s="252"/>
      <c r="D80" s="252"/>
    </row>
    <row r="81" spans="1:4" ht="15.75" customHeight="1" x14ac:dyDescent="0.25">
      <c r="A81" s="239"/>
      <c r="B81" s="251"/>
      <c r="C81" s="252"/>
      <c r="D81" s="252"/>
    </row>
    <row r="82" spans="1:4" ht="15.75" customHeight="1" x14ac:dyDescent="0.25">
      <c r="A82" s="239"/>
      <c r="B82" s="251"/>
      <c r="C82" s="252"/>
      <c r="D82" s="252"/>
    </row>
    <row r="83" spans="1:4" ht="15.75" customHeight="1" x14ac:dyDescent="0.25">
      <c r="A83" s="239"/>
      <c r="B83" s="251"/>
      <c r="C83" s="252"/>
      <c r="D83" s="252"/>
    </row>
    <row r="84" spans="1:4" ht="15.75" customHeight="1" x14ac:dyDescent="0.25">
      <c r="A84" s="239"/>
      <c r="B84" s="251"/>
      <c r="C84" s="252"/>
      <c r="D84" s="252"/>
    </row>
    <row r="85" spans="1:4" ht="15.75" customHeight="1" x14ac:dyDescent="0.25">
      <c r="A85" s="239"/>
      <c r="B85" s="251"/>
      <c r="C85" s="252"/>
      <c r="D85" s="252"/>
    </row>
    <row r="86" spans="1:4" ht="15.75" customHeight="1" x14ac:dyDescent="0.25">
      <c r="A86" s="239"/>
      <c r="B86" s="251"/>
      <c r="C86" s="252"/>
      <c r="D86" s="252"/>
    </row>
    <row r="87" spans="1:4" ht="15.75" customHeight="1" x14ac:dyDescent="0.25">
      <c r="A87" s="239"/>
      <c r="B87" s="251"/>
      <c r="C87" s="252"/>
      <c r="D87" s="252"/>
    </row>
    <row r="88" spans="1:4" ht="15.75" customHeight="1" x14ac:dyDescent="0.25">
      <c r="A88" s="239"/>
      <c r="B88" s="251"/>
      <c r="C88" s="252"/>
      <c r="D88" s="252"/>
    </row>
    <row r="89" spans="1:4" ht="15.75" customHeight="1" x14ac:dyDescent="0.25">
      <c r="A89" s="239"/>
      <c r="B89" s="251"/>
      <c r="C89" s="252"/>
      <c r="D89" s="252"/>
    </row>
    <row r="90" spans="1:4" ht="15.75" customHeight="1" x14ac:dyDescent="0.25">
      <c r="A90" s="239"/>
      <c r="B90" s="251"/>
      <c r="C90" s="252"/>
      <c r="D90" s="252"/>
    </row>
    <row r="91" spans="1:4" ht="15.75" customHeight="1" x14ac:dyDescent="0.25">
      <c r="A91" s="239"/>
      <c r="B91" s="251"/>
      <c r="C91" s="252"/>
      <c r="D91" s="252"/>
    </row>
    <row r="92" spans="1:4" ht="15.75" customHeight="1" x14ac:dyDescent="0.25">
      <c r="A92" s="239"/>
      <c r="B92" s="251"/>
      <c r="C92" s="252"/>
      <c r="D92" s="252"/>
    </row>
    <row r="93" spans="1:4" ht="15.75" customHeight="1" x14ac:dyDescent="0.25">
      <c r="A93" s="239"/>
      <c r="B93" s="251"/>
      <c r="C93" s="252"/>
      <c r="D93" s="252"/>
    </row>
    <row r="94" spans="1:4" ht="15.75" customHeight="1" x14ac:dyDescent="0.25">
      <c r="A94" s="239"/>
      <c r="B94" s="251"/>
      <c r="C94" s="252"/>
      <c r="D94" s="252"/>
    </row>
    <row r="95" spans="1:4" ht="15.75" customHeight="1" x14ac:dyDescent="0.25">
      <c r="A95" s="239"/>
      <c r="B95" s="251"/>
      <c r="C95" s="252"/>
      <c r="D95" s="252"/>
    </row>
    <row r="96" spans="1:4" ht="15.75" customHeight="1" x14ac:dyDescent="0.25">
      <c r="A96" s="239"/>
      <c r="B96" s="251"/>
      <c r="C96" s="252"/>
      <c r="D96" s="252"/>
    </row>
    <row r="97" spans="1:4" ht="15.75" customHeight="1" x14ac:dyDescent="0.25">
      <c r="A97" s="239"/>
      <c r="B97" s="251"/>
      <c r="C97" s="252"/>
      <c r="D97" s="252"/>
    </row>
    <row r="98" spans="1:4" ht="15.75" customHeight="1" x14ac:dyDescent="0.25">
      <c r="A98" s="239"/>
      <c r="B98" s="251"/>
      <c r="C98" s="252"/>
      <c r="D98" s="252"/>
    </row>
    <row r="99" spans="1:4" ht="15.75" customHeight="1" x14ac:dyDescent="0.25">
      <c r="A99" s="239"/>
      <c r="B99" s="251"/>
      <c r="C99" s="252"/>
      <c r="D99" s="252"/>
    </row>
    <row r="100" spans="1:4" ht="15.75" customHeight="1" x14ac:dyDescent="0.25">
      <c r="A100" s="239"/>
      <c r="B100" s="251"/>
      <c r="C100" s="252"/>
      <c r="D100" s="252"/>
    </row>
    <row r="101" spans="1:4" ht="15.75" customHeight="1" x14ac:dyDescent="0.25">
      <c r="A101" s="239"/>
      <c r="B101" s="251"/>
      <c r="C101" s="252"/>
      <c r="D101" s="252"/>
    </row>
    <row r="102" spans="1:4" ht="15.75" customHeight="1" x14ac:dyDescent="0.25">
      <c r="A102" s="239"/>
      <c r="B102" s="251"/>
      <c r="C102" s="252"/>
      <c r="D102" s="252"/>
    </row>
    <row r="103" spans="1:4" ht="15.75" customHeight="1" x14ac:dyDescent="0.25">
      <c r="A103" s="239"/>
      <c r="B103" s="251"/>
      <c r="C103" s="252"/>
      <c r="D103" s="252"/>
    </row>
    <row r="104" spans="1:4" ht="15.75" customHeight="1" x14ac:dyDescent="0.25">
      <c r="A104" s="239"/>
      <c r="B104" s="251"/>
      <c r="C104" s="252"/>
      <c r="D104" s="252"/>
    </row>
    <row r="105" spans="1:4" ht="15.75" customHeight="1" x14ac:dyDescent="0.25">
      <c r="A105" s="239"/>
      <c r="B105" s="251"/>
      <c r="C105" s="252"/>
      <c r="D105" s="252"/>
    </row>
    <row r="106" spans="1:4" ht="15.75" customHeight="1" x14ac:dyDescent="0.25">
      <c r="A106" s="239"/>
      <c r="B106" s="251"/>
      <c r="C106" s="252"/>
      <c r="D106" s="252"/>
    </row>
    <row r="107" spans="1:4" ht="15.75" customHeight="1" x14ac:dyDescent="0.25">
      <c r="A107" s="239"/>
      <c r="B107" s="251"/>
      <c r="C107" s="252"/>
      <c r="D107" s="252"/>
    </row>
    <row r="108" spans="1:4" ht="15.75" customHeight="1" x14ac:dyDescent="0.25">
      <c r="A108" s="239"/>
      <c r="B108" s="251"/>
      <c r="C108" s="252"/>
      <c r="D108" s="252"/>
    </row>
    <row r="109" spans="1:4" ht="15.75" customHeight="1" x14ac:dyDescent="0.25">
      <c r="A109" s="239"/>
      <c r="B109" s="251"/>
      <c r="C109" s="252"/>
      <c r="D109" s="252"/>
    </row>
    <row r="110" spans="1:4" ht="15.75" customHeight="1" x14ac:dyDescent="0.25">
      <c r="A110" s="239"/>
      <c r="B110" s="251"/>
      <c r="C110" s="252"/>
      <c r="D110" s="252"/>
    </row>
    <row r="111" spans="1:4" ht="15.75" customHeight="1" x14ac:dyDescent="0.25">
      <c r="A111" s="239"/>
      <c r="B111" s="251"/>
      <c r="C111" s="252"/>
      <c r="D111" s="252"/>
    </row>
    <row r="112" spans="1:4" ht="15.75" customHeight="1" x14ac:dyDescent="0.25">
      <c r="A112" s="239"/>
      <c r="B112" s="251"/>
      <c r="C112" s="252"/>
      <c r="D112" s="252"/>
    </row>
    <row r="113" spans="1:4" ht="15.75" customHeight="1" x14ac:dyDescent="0.25">
      <c r="A113" s="239"/>
      <c r="B113" s="251"/>
      <c r="C113" s="252"/>
      <c r="D113" s="252"/>
    </row>
    <row r="114" spans="1:4" ht="15.75" customHeight="1" x14ac:dyDescent="0.25">
      <c r="A114" s="239"/>
      <c r="B114" s="251"/>
      <c r="C114" s="252"/>
      <c r="D114" s="252"/>
    </row>
    <row r="115" spans="1:4" ht="15.75" customHeight="1" x14ac:dyDescent="0.25">
      <c r="A115" s="239"/>
      <c r="B115" s="251"/>
      <c r="C115" s="252"/>
      <c r="D115" s="252"/>
    </row>
    <row r="116" spans="1:4" ht="15.75" customHeight="1" x14ac:dyDescent="0.25">
      <c r="A116" s="239"/>
      <c r="B116" s="251"/>
      <c r="C116" s="252"/>
      <c r="D116" s="252"/>
    </row>
    <row r="117" spans="1:4" ht="15.75" customHeight="1" x14ac:dyDescent="0.25">
      <c r="A117" s="239"/>
      <c r="B117" s="251"/>
      <c r="C117" s="252"/>
      <c r="D117" s="252"/>
    </row>
    <row r="118" spans="1:4" ht="15.75" customHeight="1" x14ac:dyDescent="0.25">
      <c r="A118" s="239"/>
      <c r="B118" s="251"/>
      <c r="C118" s="252"/>
      <c r="D118" s="252"/>
    </row>
    <row r="119" spans="1:4" ht="15.75" customHeight="1" x14ac:dyDescent="0.25">
      <c r="A119" s="239"/>
      <c r="B119" s="251"/>
      <c r="C119" s="252"/>
      <c r="D119" s="252"/>
    </row>
    <row r="120" spans="1:4" ht="15.75" customHeight="1" x14ac:dyDescent="0.25">
      <c r="A120" s="239"/>
      <c r="B120" s="251"/>
      <c r="C120" s="252"/>
      <c r="D120" s="252"/>
    </row>
    <row r="121" spans="1:4" ht="15.75" customHeight="1" x14ac:dyDescent="0.25">
      <c r="A121" s="239"/>
      <c r="B121" s="251"/>
      <c r="C121" s="252"/>
      <c r="D121" s="252"/>
    </row>
    <row r="122" spans="1:4" ht="15.75" customHeight="1" x14ac:dyDescent="0.25">
      <c r="A122" s="239"/>
      <c r="B122" s="251"/>
      <c r="C122" s="252"/>
      <c r="D122" s="252"/>
    </row>
    <row r="123" spans="1:4" ht="15.75" customHeight="1" x14ac:dyDescent="0.25">
      <c r="A123" s="239"/>
      <c r="B123" s="251"/>
      <c r="C123" s="252"/>
      <c r="D123" s="252"/>
    </row>
    <row r="124" spans="1:4" ht="15.75" customHeight="1" x14ac:dyDescent="0.25">
      <c r="A124" s="239"/>
      <c r="B124" s="251"/>
      <c r="C124" s="252"/>
      <c r="D124" s="252"/>
    </row>
    <row r="125" spans="1:4" ht="15.75" customHeight="1" x14ac:dyDescent="0.25">
      <c r="A125" s="239"/>
      <c r="B125" s="251"/>
      <c r="C125" s="252"/>
      <c r="D125" s="252"/>
    </row>
    <row r="126" spans="1:4" ht="15.75" customHeight="1" x14ac:dyDescent="0.25">
      <c r="A126" s="239"/>
      <c r="B126" s="251"/>
      <c r="C126" s="252"/>
      <c r="D126" s="252"/>
    </row>
    <row r="127" spans="1:4" ht="15.75" customHeight="1" x14ac:dyDescent="0.25">
      <c r="A127" s="239"/>
      <c r="B127" s="251"/>
      <c r="C127" s="252"/>
      <c r="D127" s="252"/>
    </row>
    <row r="128" spans="1:4" ht="15.75" customHeight="1" x14ac:dyDescent="0.25">
      <c r="A128" s="239"/>
      <c r="B128" s="251"/>
      <c r="C128" s="252"/>
      <c r="D128" s="252"/>
    </row>
    <row r="129" spans="1:4" ht="15.75" customHeight="1" x14ac:dyDescent="0.25">
      <c r="A129" s="239"/>
      <c r="B129" s="251"/>
      <c r="C129" s="252"/>
      <c r="D129" s="252"/>
    </row>
    <row r="130" spans="1:4" ht="15.75" customHeight="1" x14ac:dyDescent="0.25">
      <c r="A130" s="239"/>
      <c r="B130" s="251"/>
      <c r="C130" s="252"/>
      <c r="D130" s="252"/>
    </row>
    <row r="131" spans="1:4" ht="15.75" customHeight="1" x14ac:dyDescent="0.25">
      <c r="A131" s="239"/>
      <c r="B131" s="251"/>
      <c r="C131" s="252"/>
      <c r="D131" s="252"/>
    </row>
    <row r="132" spans="1:4" ht="15.75" customHeight="1" x14ac:dyDescent="0.25">
      <c r="A132" s="239"/>
      <c r="B132" s="251"/>
      <c r="C132" s="252"/>
      <c r="D132" s="252"/>
    </row>
    <row r="133" spans="1:4" ht="15.75" customHeight="1" x14ac:dyDescent="0.25">
      <c r="A133" s="239"/>
      <c r="B133" s="251"/>
      <c r="C133" s="252"/>
      <c r="D133" s="252"/>
    </row>
    <row r="134" spans="1:4" ht="15.75" customHeight="1" x14ac:dyDescent="0.25">
      <c r="A134" s="239"/>
      <c r="B134" s="251"/>
      <c r="C134" s="252"/>
      <c r="D134" s="252"/>
    </row>
    <row r="135" spans="1:4" ht="15.75" customHeight="1" x14ac:dyDescent="0.25">
      <c r="A135" s="239"/>
      <c r="B135" s="251"/>
      <c r="C135" s="252"/>
      <c r="D135" s="252"/>
    </row>
    <row r="136" spans="1:4" ht="15.75" customHeight="1" x14ac:dyDescent="0.25">
      <c r="A136" s="239"/>
      <c r="B136" s="251"/>
      <c r="C136" s="252"/>
      <c r="D136" s="252"/>
    </row>
    <row r="137" spans="1:4" ht="15.75" customHeight="1" x14ac:dyDescent="0.25">
      <c r="A137" s="239"/>
      <c r="B137" s="251"/>
      <c r="C137" s="252"/>
      <c r="D137" s="252"/>
    </row>
    <row r="138" spans="1:4" ht="15.75" customHeight="1" x14ac:dyDescent="0.25">
      <c r="A138" s="239"/>
      <c r="B138" s="251"/>
      <c r="C138" s="252"/>
      <c r="D138" s="252"/>
    </row>
    <row r="139" spans="1:4" ht="15.75" customHeight="1" x14ac:dyDescent="0.25">
      <c r="A139" s="239"/>
      <c r="B139" s="251"/>
      <c r="C139" s="252"/>
      <c r="D139" s="252"/>
    </row>
    <row r="140" spans="1:4" ht="15.75" customHeight="1" x14ac:dyDescent="0.25">
      <c r="A140" s="239"/>
      <c r="B140" s="251"/>
      <c r="C140" s="252"/>
      <c r="D140" s="252"/>
    </row>
    <row r="141" spans="1:4" ht="15.75" customHeight="1" x14ac:dyDescent="0.25">
      <c r="A141" s="239"/>
      <c r="B141" s="251"/>
      <c r="C141" s="252"/>
      <c r="D141" s="252"/>
    </row>
    <row r="142" spans="1:4" ht="15.75" customHeight="1" x14ac:dyDescent="0.25">
      <c r="A142" s="239"/>
      <c r="B142" s="251"/>
      <c r="C142" s="252"/>
      <c r="D142" s="252"/>
    </row>
    <row r="143" spans="1:4" ht="15.75" customHeight="1" x14ac:dyDescent="0.25">
      <c r="A143" s="239"/>
      <c r="B143" s="251"/>
      <c r="C143" s="252"/>
      <c r="D143" s="252"/>
    </row>
    <row r="144" spans="1:4" ht="15.75" customHeight="1" x14ac:dyDescent="0.25">
      <c r="A144" s="239"/>
      <c r="B144" s="251"/>
      <c r="C144" s="252"/>
      <c r="D144" s="252"/>
    </row>
    <row r="145" spans="1:4" ht="15.75" customHeight="1" x14ac:dyDescent="0.25">
      <c r="A145" s="239"/>
      <c r="B145" s="251"/>
      <c r="C145" s="252"/>
      <c r="D145" s="252"/>
    </row>
    <row r="146" spans="1:4" ht="15.75" customHeight="1" x14ac:dyDescent="0.25">
      <c r="A146" s="239"/>
      <c r="B146" s="251"/>
      <c r="C146" s="252"/>
      <c r="D146" s="252"/>
    </row>
    <row r="147" spans="1:4" ht="15.75" customHeight="1" x14ac:dyDescent="0.25">
      <c r="A147" s="239"/>
      <c r="B147" s="251"/>
      <c r="C147" s="252"/>
      <c r="D147" s="252"/>
    </row>
    <row r="148" spans="1:4" ht="15.75" customHeight="1" x14ac:dyDescent="0.25">
      <c r="A148" s="239"/>
      <c r="B148" s="251"/>
      <c r="C148" s="252"/>
      <c r="D148" s="252"/>
    </row>
    <row r="149" spans="1:4" ht="15.75" customHeight="1" x14ac:dyDescent="0.25">
      <c r="A149" s="239"/>
      <c r="B149" s="251"/>
      <c r="C149" s="252"/>
      <c r="D149" s="252"/>
    </row>
    <row r="150" spans="1:4" ht="15.75" customHeight="1" x14ac:dyDescent="0.25">
      <c r="A150" s="239"/>
      <c r="B150" s="251"/>
      <c r="C150" s="252"/>
      <c r="D150" s="252"/>
    </row>
    <row r="151" spans="1:4" ht="15.75" customHeight="1" x14ac:dyDescent="0.25">
      <c r="A151" s="239"/>
      <c r="B151" s="251"/>
      <c r="C151" s="252"/>
      <c r="D151" s="252"/>
    </row>
    <row r="152" spans="1:4" ht="15.75" customHeight="1" x14ac:dyDescent="0.25">
      <c r="A152" s="239"/>
      <c r="B152" s="251"/>
      <c r="C152" s="252"/>
      <c r="D152" s="252"/>
    </row>
    <row r="153" spans="1:4" ht="15.75" customHeight="1" x14ac:dyDescent="0.25">
      <c r="A153" s="239"/>
      <c r="B153" s="251"/>
      <c r="C153" s="252"/>
      <c r="D153" s="252"/>
    </row>
    <row r="154" spans="1:4" ht="15.75" customHeight="1" x14ac:dyDescent="0.25">
      <c r="A154" s="239"/>
      <c r="B154" s="251"/>
      <c r="C154" s="252"/>
      <c r="D154" s="252"/>
    </row>
    <row r="155" spans="1:4" ht="15.75" customHeight="1" x14ac:dyDescent="0.25">
      <c r="A155" s="239"/>
      <c r="B155" s="251"/>
      <c r="C155" s="252"/>
      <c r="D155" s="252"/>
    </row>
    <row r="156" spans="1:4" ht="15.75" customHeight="1" x14ac:dyDescent="0.25">
      <c r="A156" s="239"/>
      <c r="B156" s="251"/>
      <c r="C156" s="252"/>
      <c r="D156" s="252"/>
    </row>
    <row r="157" spans="1:4" ht="15.75" customHeight="1" x14ac:dyDescent="0.25">
      <c r="A157" s="239"/>
      <c r="B157" s="251"/>
      <c r="C157" s="252"/>
      <c r="D157" s="252"/>
    </row>
    <row r="158" spans="1:4" ht="15.75" customHeight="1" x14ac:dyDescent="0.25">
      <c r="A158" s="239"/>
      <c r="B158" s="251"/>
      <c r="C158" s="252"/>
      <c r="D158" s="252"/>
    </row>
    <row r="159" spans="1:4" ht="15.75" customHeight="1" x14ac:dyDescent="0.25">
      <c r="A159" s="239"/>
      <c r="B159" s="251"/>
      <c r="C159" s="252"/>
      <c r="D159" s="252"/>
    </row>
    <row r="160" spans="1:4" ht="15.75" customHeight="1" x14ac:dyDescent="0.25">
      <c r="A160" s="239"/>
      <c r="B160" s="251"/>
      <c r="C160" s="252"/>
      <c r="D160" s="252"/>
    </row>
    <row r="161" spans="1:4" ht="15.75" customHeight="1" x14ac:dyDescent="0.25">
      <c r="A161" s="239"/>
      <c r="B161" s="251"/>
      <c r="C161" s="252"/>
      <c r="D161" s="252"/>
    </row>
    <row r="162" spans="1:4" ht="15.75" customHeight="1" x14ac:dyDescent="0.25">
      <c r="A162" s="239"/>
      <c r="B162" s="251"/>
      <c r="C162" s="252"/>
      <c r="D162" s="252"/>
    </row>
    <row r="163" spans="1:4" ht="15.75" customHeight="1" x14ac:dyDescent="0.25">
      <c r="A163" s="239"/>
      <c r="B163" s="251"/>
      <c r="C163" s="252"/>
      <c r="D163" s="252"/>
    </row>
    <row r="164" spans="1:4" ht="15.75" customHeight="1" x14ac:dyDescent="0.25">
      <c r="A164" s="239"/>
      <c r="B164" s="251"/>
      <c r="C164" s="252"/>
      <c r="D164" s="252"/>
    </row>
    <row r="165" spans="1:4" ht="15.75" customHeight="1" x14ac:dyDescent="0.25">
      <c r="A165" s="239"/>
      <c r="B165" s="251"/>
      <c r="C165" s="252"/>
      <c r="D165" s="252"/>
    </row>
    <row r="166" spans="1:4" ht="15.75" customHeight="1" x14ac:dyDescent="0.25">
      <c r="A166" s="239"/>
      <c r="B166" s="251"/>
      <c r="C166" s="252"/>
      <c r="D166" s="252"/>
    </row>
    <row r="167" spans="1:4" ht="15.75" customHeight="1" x14ac:dyDescent="0.25">
      <c r="A167" s="239"/>
      <c r="B167" s="251"/>
      <c r="C167" s="252"/>
      <c r="D167" s="252"/>
    </row>
    <row r="168" spans="1:4" ht="15.75" customHeight="1" x14ac:dyDescent="0.25">
      <c r="A168" s="239"/>
      <c r="B168" s="251"/>
      <c r="C168" s="252"/>
      <c r="D168" s="252"/>
    </row>
    <row r="169" spans="1:4" ht="15.75" customHeight="1" x14ac:dyDescent="0.25">
      <c r="A169" s="239"/>
      <c r="B169" s="251"/>
      <c r="C169" s="252"/>
      <c r="D169" s="252"/>
    </row>
    <row r="170" spans="1:4" ht="15.75" customHeight="1" x14ac:dyDescent="0.25">
      <c r="A170" s="239"/>
      <c r="B170" s="251"/>
      <c r="C170" s="252"/>
      <c r="D170" s="252"/>
    </row>
    <row r="171" spans="1:4" ht="15.75" customHeight="1" x14ac:dyDescent="0.25">
      <c r="A171" s="239"/>
      <c r="B171" s="251"/>
      <c r="C171" s="252"/>
      <c r="D171" s="252"/>
    </row>
    <row r="172" spans="1:4" ht="15.75" customHeight="1" x14ac:dyDescent="0.25">
      <c r="A172" s="239"/>
      <c r="B172" s="251"/>
      <c r="C172" s="252"/>
      <c r="D172" s="252"/>
    </row>
    <row r="173" spans="1:4" ht="15.75" customHeight="1" x14ac:dyDescent="0.25">
      <c r="A173" s="239"/>
      <c r="B173" s="251"/>
      <c r="C173" s="252"/>
      <c r="D173" s="252"/>
    </row>
    <row r="174" spans="1:4" ht="15.75" customHeight="1" x14ac:dyDescent="0.25">
      <c r="A174" s="239"/>
      <c r="B174" s="251"/>
      <c r="C174" s="252"/>
      <c r="D174" s="252"/>
    </row>
    <row r="175" spans="1:4" ht="15.75" customHeight="1" x14ac:dyDescent="0.25">
      <c r="A175" s="239"/>
      <c r="B175" s="251"/>
      <c r="C175" s="252"/>
      <c r="D175" s="252"/>
    </row>
    <row r="176" spans="1:4" ht="15.75" customHeight="1" x14ac:dyDescent="0.25">
      <c r="A176" s="239"/>
      <c r="B176" s="251"/>
      <c r="C176" s="252"/>
      <c r="D176" s="252"/>
    </row>
    <row r="177" spans="1:4" ht="15.75" customHeight="1" x14ac:dyDescent="0.25">
      <c r="A177" s="239"/>
      <c r="B177" s="251"/>
      <c r="C177" s="252"/>
      <c r="D177" s="252"/>
    </row>
    <row r="178" spans="1:4" ht="15.75" customHeight="1" x14ac:dyDescent="0.25">
      <c r="A178" s="239"/>
      <c r="B178" s="251"/>
      <c r="C178" s="252"/>
      <c r="D178" s="252"/>
    </row>
    <row r="179" spans="1:4" ht="15.75" customHeight="1" x14ac:dyDescent="0.25">
      <c r="A179" s="239"/>
      <c r="B179" s="251"/>
      <c r="C179" s="252"/>
      <c r="D179" s="252"/>
    </row>
    <row r="180" spans="1:4" ht="15.75" customHeight="1" x14ac:dyDescent="0.25">
      <c r="A180" s="239"/>
      <c r="B180" s="251"/>
      <c r="C180" s="252"/>
      <c r="D180" s="252"/>
    </row>
    <row r="181" spans="1:4" ht="15.75" customHeight="1" x14ac:dyDescent="0.25">
      <c r="A181" s="239"/>
      <c r="B181" s="251"/>
      <c r="C181" s="252"/>
      <c r="D181" s="252"/>
    </row>
    <row r="182" spans="1:4" ht="15.75" customHeight="1" x14ac:dyDescent="0.25">
      <c r="A182" s="239"/>
      <c r="B182" s="251"/>
      <c r="C182" s="252"/>
      <c r="D182" s="252"/>
    </row>
    <row r="183" spans="1:4" ht="15.75" customHeight="1" x14ac:dyDescent="0.25">
      <c r="A183" s="239"/>
      <c r="B183" s="251"/>
      <c r="C183" s="252"/>
      <c r="D183" s="252"/>
    </row>
    <row r="184" spans="1:4" ht="15.75" customHeight="1" x14ac:dyDescent="0.25">
      <c r="A184" s="239"/>
      <c r="B184" s="251"/>
      <c r="C184" s="252"/>
      <c r="D184" s="252"/>
    </row>
    <row r="185" spans="1:4" ht="15.75" customHeight="1" x14ac:dyDescent="0.25">
      <c r="A185" s="239"/>
      <c r="B185" s="251"/>
      <c r="C185" s="252"/>
      <c r="D185" s="252"/>
    </row>
    <row r="186" spans="1:4" ht="15.75" customHeight="1" x14ac:dyDescent="0.25">
      <c r="A186" s="239"/>
      <c r="B186" s="251"/>
      <c r="C186" s="252"/>
      <c r="D186" s="252"/>
    </row>
    <row r="187" spans="1:4" ht="15.75" customHeight="1" x14ac:dyDescent="0.25">
      <c r="A187" s="239"/>
      <c r="B187" s="251"/>
      <c r="C187" s="252"/>
      <c r="D187" s="252"/>
    </row>
    <row r="188" spans="1:4" ht="15.75" customHeight="1" x14ac:dyDescent="0.25">
      <c r="A188" s="239"/>
      <c r="B188" s="251"/>
      <c r="C188" s="252"/>
      <c r="D188" s="252"/>
    </row>
    <row r="189" spans="1:4" ht="15.75" customHeight="1" x14ac:dyDescent="0.25">
      <c r="A189" s="239"/>
      <c r="B189" s="251"/>
      <c r="C189" s="252"/>
      <c r="D189" s="252"/>
    </row>
    <row r="190" spans="1:4" ht="15.75" customHeight="1" x14ac:dyDescent="0.25">
      <c r="A190" s="239"/>
      <c r="B190" s="251"/>
      <c r="C190" s="252"/>
      <c r="D190" s="252"/>
    </row>
    <row r="191" spans="1:4" ht="15.75" customHeight="1" x14ac:dyDescent="0.25">
      <c r="A191" s="239"/>
      <c r="B191" s="251"/>
      <c r="C191" s="252"/>
      <c r="D191" s="252"/>
    </row>
    <row r="192" spans="1:4" ht="15.75" customHeight="1" x14ac:dyDescent="0.25">
      <c r="A192" s="239"/>
      <c r="B192" s="251"/>
      <c r="C192" s="252"/>
      <c r="D192" s="252"/>
    </row>
    <row r="193" spans="1:4" ht="15.75" customHeight="1" x14ac:dyDescent="0.25">
      <c r="A193" s="239"/>
      <c r="B193" s="251"/>
      <c r="C193" s="252"/>
      <c r="D193" s="252"/>
    </row>
    <row r="194" spans="1:4" ht="15.75" customHeight="1" x14ac:dyDescent="0.25">
      <c r="A194" s="239"/>
      <c r="B194" s="251"/>
      <c r="C194" s="252"/>
      <c r="D194" s="252"/>
    </row>
    <row r="195" spans="1:4" ht="15.75" customHeight="1" x14ac:dyDescent="0.25">
      <c r="A195" s="239"/>
      <c r="B195" s="251"/>
      <c r="C195" s="252"/>
      <c r="D195" s="252"/>
    </row>
    <row r="196" spans="1:4" ht="15.75" customHeight="1" x14ac:dyDescent="0.25">
      <c r="A196" s="239"/>
      <c r="B196" s="251"/>
      <c r="C196" s="252"/>
      <c r="D196" s="252"/>
    </row>
    <row r="197" spans="1:4" ht="15.75" customHeight="1" x14ac:dyDescent="0.25">
      <c r="A197" s="239"/>
      <c r="B197" s="251"/>
      <c r="C197" s="252"/>
      <c r="D197" s="252"/>
    </row>
    <row r="198" spans="1:4" ht="15.75" customHeight="1" x14ac:dyDescent="0.25">
      <c r="A198" s="239"/>
      <c r="B198" s="251"/>
      <c r="C198" s="252"/>
      <c r="D198" s="252"/>
    </row>
    <row r="199" spans="1:4" ht="15.75" customHeight="1" x14ac:dyDescent="0.25">
      <c r="A199" s="239"/>
      <c r="B199" s="251"/>
      <c r="C199" s="252"/>
      <c r="D199" s="252"/>
    </row>
    <row r="200" spans="1:4" ht="15.75" customHeight="1" x14ac:dyDescent="0.25">
      <c r="A200" s="239"/>
      <c r="B200" s="251"/>
      <c r="C200" s="252"/>
      <c r="D200" s="252"/>
    </row>
    <row r="201" spans="1:4" ht="15.75" customHeight="1" x14ac:dyDescent="0.25">
      <c r="A201" s="239"/>
      <c r="B201" s="251"/>
      <c r="C201" s="252"/>
      <c r="D201" s="252"/>
    </row>
    <row r="202" spans="1:4" ht="15.75" customHeight="1" x14ac:dyDescent="0.25">
      <c r="A202" s="239"/>
      <c r="B202" s="251"/>
      <c r="C202" s="252"/>
      <c r="D202" s="252"/>
    </row>
    <row r="203" spans="1:4" ht="15.75" customHeight="1" x14ac:dyDescent="0.25">
      <c r="A203" s="239"/>
      <c r="B203" s="251"/>
      <c r="C203" s="252"/>
      <c r="D203" s="252"/>
    </row>
    <row r="204" spans="1:4" ht="15.75" customHeight="1" x14ac:dyDescent="0.25">
      <c r="A204" s="239"/>
      <c r="B204" s="251"/>
      <c r="C204" s="252"/>
      <c r="D204" s="252"/>
    </row>
    <row r="205" spans="1:4" ht="15.75" customHeight="1" x14ac:dyDescent="0.25">
      <c r="A205" s="239"/>
      <c r="B205" s="251"/>
      <c r="C205" s="252"/>
      <c r="D205" s="252"/>
    </row>
    <row r="206" spans="1:4" ht="15.75" customHeight="1" x14ac:dyDescent="0.25">
      <c r="A206" s="239"/>
      <c r="B206" s="251"/>
      <c r="C206" s="252"/>
      <c r="D206" s="252"/>
    </row>
    <row r="207" spans="1:4" ht="15.75" customHeight="1" x14ac:dyDescent="0.25">
      <c r="A207" s="239"/>
      <c r="B207" s="251"/>
      <c r="C207" s="252"/>
      <c r="D207" s="252"/>
    </row>
    <row r="208" spans="1:4" ht="15.75" customHeight="1" x14ac:dyDescent="0.25">
      <c r="A208" s="1"/>
      <c r="B208" s="251"/>
      <c r="C208" s="251"/>
      <c r="D208" s="251"/>
    </row>
    <row r="209" spans="1:8" ht="15.75" customHeight="1" x14ac:dyDescent="0.25">
      <c r="A209" s="1"/>
      <c r="B209" s="253" t="s">
        <v>448</v>
      </c>
      <c r="C209" s="253" t="s">
        <v>449</v>
      </c>
      <c r="D209" s="18" t="s">
        <v>448</v>
      </c>
      <c r="E209" s="18" t="s">
        <v>449</v>
      </c>
    </row>
    <row r="210" spans="1:8" ht="15.75" customHeight="1" x14ac:dyDescent="0.35">
      <c r="A210" s="1"/>
      <c r="B210" s="254" t="s">
        <v>450</v>
      </c>
      <c r="C210" s="254" t="s">
        <v>451</v>
      </c>
      <c r="D210" s="18" t="s">
        <v>450</v>
      </c>
      <c r="F210" s="18" t="str">
        <f t="shared" ref="F210:F221" si="0">IF(NOT(ISBLANK(D210)),D210,IF(NOT(ISBLANK(E210)),"     "&amp;E210,FALSE))</f>
        <v>Afectación Económica o presupuestal</v>
      </c>
      <c r="G210" s="18" t="s">
        <v>450</v>
      </c>
      <c r="H210" s="18" t="str">
        <f ca="1">IF(NOT(ISERROR(MATCH(G210,ANCHORARRAY(B221),0))),F223&amp;"Por favor no seleccionar los criterios de impacto",G210)</f>
        <v>Afectación Económica o presupuestal</v>
      </c>
    </row>
    <row r="211" spans="1:8" ht="15.75" customHeight="1" x14ac:dyDescent="0.35">
      <c r="A211" s="1"/>
      <c r="B211" s="254" t="s">
        <v>450</v>
      </c>
      <c r="C211" s="254" t="s">
        <v>423</v>
      </c>
      <c r="E211" s="18" t="s">
        <v>451</v>
      </c>
      <c r="F211" s="18" t="str">
        <f t="shared" si="0"/>
        <v xml:space="preserve">     Afectación menor a 10 SMLMV .</v>
      </c>
    </row>
    <row r="212" spans="1:8" ht="15.75" customHeight="1" x14ac:dyDescent="0.35">
      <c r="A212" s="1"/>
      <c r="B212" s="254" t="s">
        <v>450</v>
      </c>
      <c r="C212" s="254" t="s">
        <v>426</v>
      </c>
      <c r="E212" s="18" t="s">
        <v>423</v>
      </c>
      <c r="F212" s="18" t="str">
        <f t="shared" si="0"/>
        <v xml:space="preserve">     Entre 10 y 50 SMLMV </v>
      </c>
    </row>
    <row r="213" spans="1:8" ht="15.75" customHeight="1" x14ac:dyDescent="0.35">
      <c r="A213" s="1"/>
      <c r="B213" s="254" t="s">
        <v>450</v>
      </c>
      <c r="C213" s="254" t="s">
        <v>430</v>
      </c>
      <c r="E213" s="18" t="s">
        <v>426</v>
      </c>
      <c r="F213" s="18" t="str">
        <f t="shared" si="0"/>
        <v xml:space="preserve">     Entre 50 y 100 SMLMV </v>
      </c>
    </row>
    <row r="214" spans="1:8" ht="15.75" customHeight="1" x14ac:dyDescent="0.35">
      <c r="A214" s="1"/>
      <c r="B214" s="254" t="s">
        <v>450</v>
      </c>
      <c r="C214" s="254" t="s">
        <v>434</v>
      </c>
      <c r="E214" s="18" t="s">
        <v>430</v>
      </c>
      <c r="F214" s="18" t="str">
        <f t="shared" si="0"/>
        <v xml:space="preserve">     Entre 100 y 500 SMLMV </v>
      </c>
    </row>
    <row r="215" spans="1:8" ht="15.75" customHeight="1" x14ac:dyDescent="0.35">
      <c r="A215" s="1"/>
      <c r="B215" s="254" t="s">
        <v>416</v>
      </c>
      <c r="C215" s="254" t="s">
        <v>420</v>
      </c>
      <c r="E215" s="18" t="s">
        <v>434</v>
      </c>
      <c r="F215" s="18" t="str">
        <f t="shared" si="0"/>
        <v xml:space="preserve">     Mayor a 500 SMLMV </v>
      </c>
    </row>
    <row r="216" spans="1:8" ht="15.75" customHeight="1" x14ac:dyDescent="0.35">
      <c r="A216" s="1"/>
      <c r="B216" s="254" t="s">
        <v>416</v>
      </c>
      <c r="C216" s="254" t="s">
        <v>424</v>
      </c>
      <c r="D216" s="18" t="s">
        <v>416</v>
      </c>
      <c r="F216" s="18" t="str">
        <f t="shared" si="0"/>
        <v>Pérdida Reputacional</v>
      </c>
    </row>
    <row r="217" spans="1:8" ht="15.75" customHeight="1" x14ac:dyDescent="0.35">
      <c r="A217" s="1"/>
      <c r="B217" s="254" t="s">
        <v>416</v>
      </c>
      <c r="C217" s="254" t="s">
        <v>427</v>
      </c>
      <c r="E217" s="18" t="s">
        <v>420</v>
      </c>
      <c r="F217" s="18" t="str">
        <f t="shared" si="0"/>
        <v xml:space="preserve">     El riesgo afecta la imagen de alguna área de la organización</v>
      </c>
    </row>
    <row r="218" spans="1:8" ht="15.75" customHeight="1" x14ac:dyDescent="0.35">
      <c r="A218" s="1"/>
      <c r="B218" s="254" t="s">
        <v>416</v>
      </c>
      <c r="C218" s="254" t="s">
        <v>431</v>
      </c>
      <c r="E218" s="18" t="s">
        <v>424</v>
      </c>
      <c r="F218" s="18" t="str">
        <f t="shared" si="0"/>
        <v xml:space="preserve">     El riesgo afecta la imagen de la entidad internamente, de conocimiento general, nivel interno, de junta dircetiva y accionistas y/o de provedores</v>
      </c>
    </row>
    <row r="219" spans="1:8" ht="15.75" customHeight="1" x14ac:dyDescent="0.35">
      <c r="A219" s="1"/>
      <c r="B219" s="254" t="s">
        <v>416</v>
      </c>
      <c r="C219" s="254" t="s">
        <v>435</v>
      </c>
      <c r="E219" s="18" t="s">
        <v>427</v>
      </c>
      <c r="F219" s="18" t="str">
        <f t="shared" si="0"/>
        <v xml:space="preserve">     El riesgo afecta la imagen de la entidad con algunos usuarios de relevancia frente al logro de los objetivos</v>
      </c>
    </row>
    <row r="220" spans="1:8" ht="15.75" customHeight="1" x14ac:dyDescent="0.25">
      <c r="A220" s="1"/>
      <c r="B220" s="255"/>
      <c r="C220" s="255"/>
      <c r="E220" s="18" t="s">
        <v>431</v>
      </c>
      <c r="F220" s="18" t="str">
        <f t="shared" si="0"/>
        <v xml:space="preserve">     El riesgo afecta la imagen de de la entidad con efecto publicitario sostenido a nivel de sector administrativo, nivel departamental o municipal</v>
      </c>
    </row>
    <row r="221" spans="1:8" ht="15.75" customHeight="1" x14ac:dyDescent="0.25">
      <c r="A221" s="1"/>
      <c r="B221" s="255" t="str">
        <f ca="1">IFERROR(__xludf.DUMMYFUNCTION("ARRAY_CONSTRAIN(ARRAYFORMULA(UNIQUE('Tabla Impacto'!$B$209:$B$219)), 3, 1)"),"Criterios")</f>
        <v>Criterios</v>
      </c>
      <c r="C221" s="255"/>
      <c r="E221" s="18" t="s">
        <v>435</v>
      </c>
      <c r="F221" s="18" t="str">
        <f t="shared" si="0"/>
        <v xml:space="preserve">     El riesgo afecta la imagen de la entidad a nivel nacional, con efecto publicitarios sostenible a nivel país</v>
      </c>
    </row>
    <row r="222" spans="1:8" ht="15.75" customHeight="1" x14ac:dyDescent="0.25">
      <c r="A222" s="1"/>
      <c r="B222" s="255" t="str">
        <f ca="1">IFERROR(__xludf.DUMMYFUNCTION("""COMPUTED_VALUE"""),"Afectación Económica o presupuestal")</f>
        <v>Afectación Económica o presupuestal</v>
      </c>
      <c r="C222" s="255"/>
    </row>
    <row r="223" spans="1:8" ht="15.75" customHeight="1" x14ac:dyDescent="0.25">
      <c r="B223" s="255" t="str">
        <f ca="1">IFERROR(__xludf.DUMMYFUNCTION("""COMPUTED_VALUE"""),"Pérdida Reputacional")</f>
        <v>Pérdida Reputacional</v>
      </c>
      <c r="C223" s="255"/>
      <c r="F223" s="256" t="s">
        <v>452</v>
      </c>
    </row>
    <row r="224" spans="1:8" ht="15.75" customHeight="1" x14ac:dyDescent="0.25">
      <c r="B224" s="18"/>
      <c r="C224" s="18"/>
      <c r="F224" s="256" t="s">
        <v>453</v>
      </c>
    </row>
    <row r="225" spans="2:4" ht="15.75" customHeight="1" x14ac:dyDescent="0.25">
      <c r="B225" s="18"/>
      <c r="C225" s="18"/>
    </row>
    <row r="226" spans="2:4" ht="15.75" customHeight="1" x14ac:dyDescent="0.25">
      <c r="B226" s="18"/>
      <c r="C226" s="18"/>
    </row>
    <row r="227" spans="2:4" ht="15.75" customHeight="1" x14ac:dyDescent="0.25">
      <c r="B227" s="18"/>
      <c r="C227" s="18"/>
      <c r="D227" s="18"/>
    </row>
    <row r="228" spans="2:4" ht="15.75" customHeight="1" x14ac:dyDescent="0.25">
      <c r="B228" s="18"/>
      <c r="C228" s="18"/>
      <c r="D228" s="18"/>
    </row>
    <row r="229" spans="2:4" ht="15.75" customHeight="1" x14ac:dyDescent="0.25">
      <c r="B229" s="18"/>
      <c r="C229" s="18"/>
      <c r="D229" s="18"/>
    </row>
    <row r="230" spans="2:4" ht="15.75" customHeight="1" x14ac:dyDescent="0.25">
      <c r="B230" s="18"/>
      <c r="C230" s="18"/>
      <c r="D230" s="18"/>
    </row>
    <row r="231" spans="2:4" ht="15.75" customHeight="1" x14ac:dyDescent="0.25">
      <c r="B231" s="18"/>
      <c r="C231" s="18"/>
      <c r="D231" s="18"/>
    </row>
    <row r="232" spans="2:4" ht="15.75" customHeight="1" x14ac:dyDescent="0.25">
      <c r="B232" s="18"/>
      <c r="C232" s="18"/>
      <c r="D232" s="18"/>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xr:uid="{00000000-0002-0000-0700-000000000000}">
      <formula1>$F$210:$F$221</formula1>
    </dataValidation>
  </dataValidations>
  <pageMargins left="0.7" right="0.7" top="0.75" bottom="0.75" header="0" footer="0"/>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4:K1000"/>
  <sheetViews>
    <sheetView workbookViewId="0"/>
  </sheetViews>
  <sheetFormatPr baseColWidth="10" defaultColWidth="14.42578125" defaultRowHeight="15" customHeight="1" x14ac:dyDescent="0.25"/>
  <cols>
    <col min="1" max="1" width="10.7109375" customWidth="1"/>
    <col min="2" max="2" width="120" customWidth="1"/>
    <col min="3" max="3" width="180.42578125" customWidth="1"/>
    <col min="4" max="26" width="10.7109375" customWidth="1"/>
  </cols>
  <sheetData>
    <row r="4" spans="2:11" ht="20.25" x14ac:dyDescent="0.25">
      <c r="B4" s="253" t="s">
        <v>448</v>
      </c>
      <c r="C4" s="253" t="s">
        <v>449</v>
      </c>
    </row>
    <row r="5" spans="2:11" ht="21" x14ac:dyDescent="0.35">
      <c r="B5" s="254" t="s">
        <v>145</v>
      </c>
      <c r="C5" s="254" t="s">
        <v>454</v>
      </c>
    </row>
    <row r="6" spans="2:11" ht="21" x14ac:dyDescent="0.35">
      <c r="B6" s="254" t="s">
        <v>184</v>
      </c>
      <c r="C6" s="254" t="s">
        <v>455</v>
      </c>
    </row>
    <row r="7" spans="2:11" ht="21" x14ac:dyDescent="0.35">
      <c r="B7" s="254" t="s">
        <v>211</v>
      </c>
      <c r="C7" s="254" t="s">
        <v>456</v>
      </c>
    </row>
    <row r="8" spans="2:11" ht="21" x14ac:dyDescent="0.35">
      <c r="B8" s="254"/>
      <c r="C8" s="254"/>
    </row>
    <row r="9" spans="2:11" ht="21" x14ac:dyDescent="0.35">
      <c r="B9" s="254"/>
      <c r="C9" s="254"/>
    </row>
    <row r="10" spans="2:11" ht="21" x14ac:dyDescent="0.35">
      <c r="B10" s="254"/>
      <c r="C10" s="254"/>
      <c r="K10" s="18" t="e">
        <f>MATCH(J10,'Tabla Impacto corrupción '!B5:B7,0)</f>
        <v>#N/A</v>
      </c>
    </row>
    <row r="11" spans="2:11" ht="21" x14ac:dyDescent="0.35">
      <c r="B11" s="254"/>
      <c r="C11" s="254"/>
    </row>
    <row r="12" spans="2:11" ht="21" x14ac:dyDescent="0.35">
      <c r="B12" s="254"/>
      <c r="C12" s="254"/>
    </row>
    <row r="13" spans="2:11" ht="21" x14ac:dyDescent="0.35">
      <c r="B13" s="254"/>
      <c r="C13" s="254"/>
    </row>
    <row r="14" spans="2:11" ht="21" x14ac:dyDescent="0.35">
      <c r="B14" s="254"/>
      <c r="C14" s="254"/>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F497A"/>
  </sheetPr>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54.85546875" customWidth="1"/>
    <col min="6" max="26" width="14.28515625" customWidth="1"/>
  </cols>
  <sheetData>
    <row r="1" spans="1:26" ht="24" customHeight="1" x14ac:dyDescent="0.25">
      <c r="A1" s="257"/>
      <c r="B1" s="440" t="s">
        <v>457</v>
      </c>
      <c r="C1" s="317"/>
      <c r="D1" s="317"/>
      <c r="E1" s="317"/>
      <c r="F1" s="318"/>
      <c r="G1" s="257"/>
      <c r="H1" s="257"/>
      <c r="I1" s="257"/>
      <c r="J1" s="257"/>
      <c r="K1" s="257"/>
      <c r="L1" s="257"/>
      <c r="M1" s="257"/>
      <c r="N1" s="257"/>
      <c r="O1" s="257"/>
      <c r="P1" s="257"/>
      <c r="Q1" s="257"/>
      <c r="R1" s="257"/>
      <c r="S1" s="257"/>
      <c r="T1" s="257"/>
      <c r="U1" s="257"/>
      <c r="V1" s="257"/>
      <c r="W1" s="257"/>
      <c r="X1" s="257"/>
      <c r="Y1" s="257"/>
      <c r="Z1" s="257"/>
    </row>
    <row r="2" spans="1:26" ht="12.75" customHeight="1" x14ac:dyDescent="0.25">
      <c r="A2" s="257"/>
      <c r="B2" s="258"/>
      <c r="C2" s="258"/>
      <c r="D2" s="258"/>
      <c r="E2" s="258"/>
      <c r="F2" s="258"/>
      <c r="G2" s="257"/>
      <c r="H2" s="257"/>
      <c r="I2" s="257"/>
      <c r="J2" s="257"/>
      <c r="K2" s="257"/>
      <c r="L2" s="257"/>
      <c r="M2" s="257"/>
      <c r="N2" s="257"/>
      <c r="O2" s="257"/>
      <c r="P2" s="257"/>
      <c r="Q2" s="257"/>
      <c r="R2" s="257"/>
      <c r="S2" s="257"/>
      <c r="T2" s="257"/>
      <c r="U2" s="257"/>
      <c r="V2" s="257"/>
      <c r="W2" s="257"/>
      <c r="X2" s="257"/>
      <c r="Y2" s="257"/>
      <c r="Z2" s="257"/>
    </row>
    <row r="3" spans="1:26" ht="13.5" customHeight="1" x14ac:dyDescent="0.25">
      <c r="A3" s="257"/>
      <c r="B3" s="441" t="s">
        <v>458</v>
      </c>
      <c r="C3" s="317"/>
      <c r="D3" s="442"/>
      <c r="E3" s="259" t="s">
        <v>459</v>
      </c>
      <c r="F3" s="260" t="s">
        <v>460</v>
      </c>
      <c r="G3" s="257"/>
      <c r="H3" s="257"/>
      <c r="I3" s="257"/>
      <c r="J3" s="257"/>
      <c r="K3" s="257"/>
      <c r="L3" s="257"/>
      <c r="M3" s="257"/>
      <c r="N3" s="257"/>
      <c r="O3" s="257"/>
      <c r="P3" s="257"/>
      <c r="Q3" s="257"/>
      <c r="R3" s="257"/>
      <c r="S3" s="257"/>
      <c r="T3" s="257"/>
      <c r="U3" s="257"/>
      <c r="V3" s="257"/>
      <c r="W3" s="257"/>
      <c r="X3" s="257"/>
      <c r="Y3" s="257"/>
      <c r="Z3" s="257"/>
    </row>
    <row r="4" spans="1:26" ht="26.25" customHeight="1" x14ac:dyDescent="0.25">
      <c r="A4" s="257"/>
      <c r="B4" s="443" t="s">
        <v>461</v>
      </c>
      <c r="C4" s="446" t="s">
        <v>129</v>
      </c>
      <c r="D4" s="261" t="s">
        <v>148</v>
      </c>
      <c r="E4" s="262" t="s">
        <v>462</v>
      </c>
      <c r="F4" s="263">
        <v>0.25</v>
      </c>
      <c r="G4" s="257"/>
      <c r="H4" s="257"/>
      <c r="I4" s="257"/>
      <c r="J4" s="257"/>
      <c r="K4" s="257"/>
      <c r="L4" s="257"/>
      <c r="M4" s="257"/>
      <c r="N4" s="257"/>
      <c r="O4" s="257"/>
      <c r="P4" s="257"/>
      <c r="Q4" s="257"/>
      <c r="R4" s="257"/>
      <c r="S4" s="257"/>
      <c r="T4" s="257"/>
      <c r="U4" s="257"/>
      <c r="V4" s="257"/>
      <c r="W4" s="257"/>
      <c r="X4" s="257"/>
      <c r="Y4" s="257"/>
      <c r="Z4" s="257"/>
    </row>
    <row r="5" spans="1:26" ht="26.25" customHeight="1" x14ac:dyDescent="0.25">
      <c r="A5" s="257"/>
      <c r="B5" s="444"/>
      <c r="C5" s="447"/>
      <c r="D5" s="264" t="s">
        <v>265</v>
      </c>
      <c r="E5" s="265" t="s">
        <v>463</v>
      </c>
      <c r="F5" s="266">
        <v>0.15</v>
      </c>
      <c r="G5" s="257"/>
      <c r="H5" s="257"/>
      <c r="I5" s="257"/>
      <c r="J5" s="257"/>
      <c r="K5" s="257"/>
      <c r="L5" s="257"/>
      <c r="M5" s="257"/>
      <c r="N5" s="257"/>
      <c r="O5" s="257"/>
      <c r="P5" s="257"/>
      <c r="Q5" s="257"/>
      <c r="R5" s="257"/>
      <c r="S5" s="257"/>
      <c r="T5" s="257"/>
      <c r="U5" s="257"/>
      <c r="V5" s="257"/>
      <c r="W5" s="257"/>
      <c r="X5" s="257"/>
      <c r="Y5" s="257"/>
      <c r="Z5" s="257"/>
    </row>
    <row r="6" spans="1:26" ht="26.25" customHeight="1" x14ac:dyDescent="0.25">
      <c r="A6" s="257"/>
      <c r="B6" s="444"/>
      <c r="C6" s="438"/>
      <c r="D6" s="264" t="s">
        <v>271</v>
      </c>
      <c r="E6" s="265" t="s">
        <v>464</v>
      </c>
      <c r="F6" s="266">
        <v>0.1</v>
      </c>
      <c r="G6" s="257"/>
      <c r="H6" s="257"/>
      <c r="I6" s="257"/>
      <c r="J6" s="257"/>
      <c r="K6" s="257"/>
      <c r="L6" s="257"/>
      <c r="M6" s="257"/>
      <c r="N6" s="257"/>
      <c r="O6" s="257"/>
      <c r="P6" s="257"/>
      <c r="Q6" s="257"/>
      <c r="R6" s="257"/>
      <c r="S6" s="257"/>
      <c r="T6" s="257"/>
      <c r="U6" s="257"/>
      <c r="V6" s="257"/>
      <c r="W6" s="257"/>
      <c r="X6" s="257"/>
      <c r="Y6" s="257"/>
      <c r="Z6" s="257"/>
    </row>
    <row r="7" spans="1:26" ht="26.25" customHeight="1" x14ac:dyDescent="0.25">
      <c r="A7" s="257"/>
      <c r="B7" s="444"/>
      <c r="C7" s="437" t="s">
        <v>130</v>
      </c>
      <c r="D7" s="264" t="s">
        <v>236</v>
      </c>
      <c r="E7" s="265" t="s">
        <v>465</v>
      </c>
      <c r="F7" s="266">
        <v>0.25</v>
      </c>
      <c r="G7" s="257"/>
      <c r="H7" s="257"/>
      <c r="I7" s="257"/>
      <c r="J7" s="257"/>
      <c r="K7" s="257"/>
      <c r="L7" s="257"/>
      <c r="M7" s="257"/>
      <c r="N7" s="257"/>
      <c r="O7" s="257"/>
      <c r="P7" s="257"/>
      <c r="Q7" s="257"/>
      <c r="R7" s="257"/>
      <c r="S7" s="257"/>
      <c r="T7" s="257"/>
      <c r="U7" s="257"/>
      <c r="V7" s="257"/>
      <c r="W7" s="257"/>
      <c r="X7" s="257"/>
      <c r="Y7" s="257"/>
      <c r="Z7" s="257"/>
    </row>
    <row r="8" spans="1:26" ht="26.25" customHeight="1" x14ac:dyDescent="0.25">
      <c r="A8" s="257"/>
      <c r="B8" s="445"/>
      <c r="C8" s="438"/>
      <c r="D8" s="264" t="s">
        <v>149</v>
      </c>
      <c r="E8" s="265" t="s">
        <v>466</v>
      </c>
      <c r="F8" s="266">
        <v>0.15</v>
      </c>
      <c r="G8" s="257"/>
      <c r="H8" s="257"/>
      <c r="I8" s="257"/>
      <c r="J8" s="257"/>
      <c r="K8" s="257"/>
      <c r="L8" s="257"/>
      <c r="M8" s="257"/>
      <c r="N8" s="257"/>
      <c r="O8" s="257"/>
      <c r="P8" s="257"/>
      <c r="Q8" s="257"/>
      <c r="R8" s="257"/>
      <c r="S8" s="257"/>
      <c r="T8" s="257"/>
      <c r="U8" s="257"/>
      <c r="V8" s="257"/>
      <c r="W8" s="257"/>
      <c r="X8" s="257"/>
      <c r="Y8" s="257"/>
      <c r="Z8" s="257"/>
    </row>
    <row r="9" spans="1:26" ht="26.25" customHeight="1" x14ac:dyDescent="0.25">
      <c r="A9" s="257"/>
      <c r="B9" s="448" t="s">
        <v>467</v>
      </c>
      <c r="C9" s="437" t="s">
        <v>132</v>
      </c>
      <c r="D9" s="264" t="s">
        <v>187</v>
      </c>
      <c r="E9" s="265" t="s">
        <v>468</v>
      </c>
      <c r="F9" s="267" t="s">
        <v>469</v>
      </c>
      <c r="G9" s="257"/>
      <c r="H9" s="257"/>
      <c r="I9" s="257"/>
      <c r="J9" s="257"/>
      <c r="K9" s="257"/>
      <c r="L9" s="257"/>
      <c r="M9" s="257"/>
      <c r="N9" s="257"/>
      <c r="O9" s="257"/>
      <c r="P9" s="257"/>
      <c r="Q9" s="257"/>
      <c r="R9" s="257"/>
      <c r="S9" s="257"/>
      <c r="T9" s="257"/>
      <c r="U9" s="257"/>
      <c r="V9" s="257"/>
      <c r="W9" s="257"/>
      <c r="X9" s="257"/>
      <c r="Y9" s="257"/>
      <c r="Z9" s="257"/>
    </row>
    <row r="10" spans="1:26" ht="26.25" customHeight="1" x14ac:dyDescent="0.25">
      <c r="A10" s="257"/>
      <c r="B10" s="444"/>
      <c r="C10" s="438"/>
      <c r="D10" s="264" t="s">
        <v>150</v>
      </c>
      <c r="E10" s="265" t="s">
        <v>470</v>
      </c>
      <c r="F10" s="267" t="s">
        <v>469</v>
      </c>
      <c r="G10" s="257"/>
      <c r="H10" s="257"/>
      <c r="I10" s="257"/>
      <c r="J10" s="257"/>
      <c r="K10" s="257"/>
      <c r="L10" s="257"/>
      <c r="M10" s="257"/>
      <c r="N10" s="257"/>
      <c r="O10" s="257"/>
      <c r="P10" s="257"/>
      <c r="Q10" s="257"/>
      <c r="R10" s="257"/>
      <c r="S10" s="257"/>
      <c r="T10" s="257"/>
      <c r="U10" s="257"/>
      <c r="V10" s="257"/>
      <c r="W10" s="257"/>
      <c r="X10" s="257"/>
      <c r="Y10" s="257"/>
      <c r="Z10" s="257"/>
    </row>
    <row r="11" spans="1:26" ht="26.25" customHeight="1" x14ac:dyDescent="0.25">
      <c r="A11" s="257"/>
      <c r="B11" s="444"/>
      <c r="C11" s="437" t="s">
        <v>133</v>
      </c>
      <c r="D11" s="264" t="s">
        <v>172</v>
      </c>
      <c r="E11" s="265" t="s">
        <v>471</v>
      </c>
      <c r="F11" s="267" t="s">
        <v>469</v>
      </c>
      <c r="G11" s="257"/>
      <c r="H11" s="257"/>
      <c r="I11" s="257"/>
      <c r="J11" s="257"/>
      <c r="K11" s="257"/>
      <c r="L11" s="257"/>
      <c r="M11" s="257"/>
      <c r="N11" s="257"/>
      <c r="O11" s="257"/>
      <c r="P11" s="257"/>
      <c r="Q11" s="257"/>
      <c r="R11" s="257"/>
      <c r="S11" s="257"/>
      <c r="T11" s="257"/>
      <c r="U11" s="257"/>
      <c r="V11" s="257"/>
      <c r="W11" s="257"/>
      <c r="X11" s="257"/>
      <c r="Y11" s="257"/>
      <c r="Z11" s="257"/>
    </row>
    <row r="12" spans="1:26" ht="26.25" customHeight="1" x14ac:dyDescent="0.25">
      <c r="A12" s="257"/>
      <c r="B12" s="444"/>
      <c r="C12" s="438"/>
      <c r="D12" s="264" t="s">
        <v>151</v>
      </c>
      <c r="E12" s="265" t="s">
        <v>472</v>
      </c>
      <c r="F12" s="267" t="s">
        <v>469</v>
      </c>
      <c r="G12" s="257"/>
      <c r="H12" s="257"/>
      <c r="I12" s="257"/>
      <c r="J12" s="257"/>
      <c r="K12" s="257"/>
      <c r="L12" s="257"/>
      <c r="M12" s="257"/>
      <c r="N12" s="257"/>
      <c r="O12" s="257"/>
      <c r="P12" s="257"/>
      <c r="Q12" s="257"/>
      <c r="R12" s="257"/>
      <c r="S12" s="257"/>
      <c r="T12" s="257"/>
      <c r="U12" s="257"/>
      <c r="V12" s="257"/>
      <c r="W12" s="257"/>
      <c r="X12" s="257"/>
      <c r="Y12" s="257"/>
      <c r="Z12" s="257"/>
    </row>
    <row r="13" spans="1:26" ht="26.25" customHeight="1" x14ac:dyDescent="0.25">
      <c r="A13" s="257"/>
      <c r="B13" s="444"/>
      <c r="C13" s="437" t="s">
        <v>134</v>
      </c>
      <c r="D13" s="264" t="s">
        <v>152</v>
      </c>
      <c r="E13" s="265" t="s">
        <v>473</v>
      </c>
      <c r="F13" s="267" t="s">
        <v>469</v>
      </c>
      <c r="G13" s="257"/>
      <c r="H13" s="257"/>
      <c r="I13" s="257"/>
      <c r="J13" s="257"/>
      <c r="K13" s="257"/>
      <c r="L13" s="257"/>
      <c r="M13" s="257"/>
      <c r="N13" s="257"/>
      <c r="O13" s="257"/>
      <c r="P13" s="257"/>
      <c r="Q13" s="257"/>
      <c r="R13" s="257"/>
      <c r="S13" s="257"/>
      <c r="T13" s="257"/>
      <c r="U13" s="257"/>
      <c r="V13" s="257"/>
      <c r="W13" s="257"/>
      <c r="X13" s="257"/>
      <c r="Y13" s="257"/>
      <c r="Z13" s="257"/>
    </row>
    <row r="14" spans="1:26" ht="26.25" customHeight="1" x14ac:dyDescent="0.25">
      <c r="A14" s="257"/>
      <c r="B14" s="449"/>
      <c r="C14" s="439"/>
      <c r="D14" s="268" t="s">
        <v>214</v>
      </c>
      <c r="E14" s="269" t="s">
        <v>474</v>
      </c>
      <c r="F14" s="270" t="s">
        <v>469</v>
      </c>
      <c r="G14" s="257"/>
      <c r="H14" s="257"/>
      <c r="I14" s="257"/>
      <c r="J14" s="257"/>
      <c r="K14" s="257"/>
      <c r="L14" s="257"/>
      <c r="M14" s="257"/>
      <c r="N14" s="257"/>
      <c r="O14" s="257"/>
      <c r="P14" s="257"/>
      <c r="Q14" s="257"/>
      <c r="R14" s="257"/>
      <c r="S14" s="257"/>
      <c r="T14" s="257"/>
      <c r="U14" s="257"/>
      <c r="V14" s="257"/>
      <c r="W14" s="257"/>
      <c r="X14" s="257"/>
      <c r="Y14" s="257"/>
      <c r="Z14" s="257"/>
    </row>
    <row r="15" spans="1:26" ht="49.5" customHeight="1" x14ac:dyDescent="0.25">
      <c r="A15" s="257"/>
      <c r="B15" s="436" t="s">
        <v>475</v>
      </c>
      <c r="C15" s="312"/>
      <c r="D15" s="312"/>
      <c r="E15" s="312"/>
      <c r="F15" s="312"/>
      <c r="G15" s="257"/>
      <c r="H15" s="257"/>
      <c r="I15" s="257"/>
      <c r="J15" s="257"/>
      <c r="K15" s="257"/>
      <c r="L15" s="257"/>
      <c r="M15" s="257"/>
      <c r="N15" s="257"/>
      <c r="O15" s="257"/>
      <c r="P15" s="257"/>
      <c r="Q15" s="257"/>
      <c r="R15" s="257"/>
      <c r="S15" s="257"/>
      <c r="T15" s="257"/>
      <c r="U15" s="257"/>
      <c r="V15" s="257"/>
      <c r="W15" s="257"/>
      <c r="X15" s="257"/>
      <c r="Y15" s="257"/>
      <c r="Z15" s="257"/>
    </row>
    <row r="16" spans="1:26" ht="27" customHeight="1" x14ac:dyDescent="0.25">
      <c r="A16" s="257"/>
      <c r="B16" s="271"/>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row>
    <row r="17" spans="1:26" ht="12.75" customHeight="1" x14ac:dyDescent="0.25">
      <c r="A17" s="257"/>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row>
    <row r="18" spans="1:26" ht="12.75" customHeight="1" x14ac:dyDescent="0.25">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row>
    <row r="19" spans="1:26" ht="12.75" customHeight="1" x14ac:dyDescent="0.25">
      <c r="A19" s="257"/>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row>
    <row r="20" spans="1:26" ht="12.75" customHeight="1" x14ac:dyDescent="0.25">
      <c r="A20" s="257"/>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row>
    <row r="21" spans="1:26" ht="12.75" customHeight="1" x14ac:dyDescent="0.25">
      <c r="A21" s="257"/>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row>
    <row r="22" spans="1:26" ht="12.75" customHeight="1" x14ac:dyDescent="0.25">
      <c r="A22" s="257"/>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row>
    <row r="23" spans="1:26" ht="12.75" customHeight="1" x14ac:dyDescent="0.25">
      <c r="A23" s="257"/>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row>
    <row r="24" spans="1:26" ht="12.75" customHeight="1" x14ac:dyDescent="0.25">
      <c r="A24" s="257"/>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row>
    <row r="25" spans="1:26" ht="12.75" customHeight="1" x14ac:dyDescent="0.25">
      <c r="A25" s="257"/>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row>
    <row r="26" spans="1:26" ht="12.75" customHeight="1" x14ac:dyDescent="0.25">
      <c r="A26" s="257"/>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row>
    <row r="27" spans="1:26" ht="12.75" customHeight="1" x14ac:dyDescent="0.25">
      <c r="A27" s="257"/>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row>
    <row r="28" spans="1:26" ht="12.75" customHeight="1" x14ac:dyDescent="0.25">
      <c r="A28" s="25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row>
    <row r="29" spans="1:26" ht="12.75" customHeight="1" x14ac:dyDescent="0.25">
      <c r="A29" s="257"/>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row>
    <row r="30" spans="1:26" ht="12.75" customHeight="1" x14ac:dyDescent="0.25">
      <c r="A30" s="257"/>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row>
    <row r="31" spans="1:26" ht="12.75" customHeight="1" x14ac:dyDescent="0.25">
      <c r="A31" s="257"/>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row>
    <row r="32" spans="1:26" ht="12.75" customHeight="1" x14ac:dyDescent="0.25">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row>
    <row r="33" spans="1:26" ht="12.75" customHeight="1" x14ac:dyDescent="0.25">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row>
    <row r="34" spans="1:26" ht="12.75" customHeight="1" x14ac:dyDescent="0.25">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row>
    <row r="35" spans="1:26" ht="12.75" customHeight="1" x14ac:dyDescent="0.25">
      <c r="A35" s="257"/>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row>
    <row r="36" spans="1:26" ht="12.75" customHeight="1" x14ac:dyDescent="0.25">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row>
    <row r="37" spans="1:26" ht="12.75" customHeight="1" x14ac:dyDescent="0.25">
      <c r="A37" s="257"/>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row>
    <row r="38" spans="1:26" ht="12.75" customHeight="1" x14ac:dyDescent="0.25">
      <c r="A38" s="257"/>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row>
    <row r="39" spans="1:26" ht="12.75" customHeight="1" x14ac:dyDescent="0.25">
      <c r="A39" s="257"/>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row>
    <row r="40" spans="1:26" ht="12.75" customHeight="1" x14ac:dyDescent="0.25">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row>
    <row r="41" spans="1:26" ht="12.75" customHeight="1" x14ac:dyDescent="0.25">
      <c r="A41" s="257"/>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row>
    <row r="42" spans="1:26" ht="12.75" customHeight="1" x14ac:dyDescent="0.25">
      <c r="A42" s="257"/>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row>
    <row r="43" spans="1:26" ht="12.75" customHeight="1" x14ac:dyDescent="0.25">
      <c r="A43" s="257"/>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row>
    <row r="44" spans="1:26" ht="12.75" customHeight="1" x14ac:dyDescent="0.25">
      <c r="A44" s="257"/>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row>
    <row r="45" spans="1:26" ht="12.75" customHeight="1" x14ac:dyDescent="0.2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row>
    <row r="46" spans="1:26" ht="12.75" customHeight="1" x14ac:dyDescent="0.25">
      <c r="A46" s="257"/>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row>
    <row r="47" spans="1:26" ht="12.75" customHeight="1" x14ac:dyDescent="0.25">
      <c r="A47" s="257"/>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row>
    <row r="48" spans="1:26" ht="12.75" customHeight="1" x14ac:dyDescent="0.25">
      <c r="A48" s="257"/>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row>
    <row r="49" spans="1:26" ht="12.75" customHeight="1" x14ac:dyDescent="0.25">
      <c r="A49" s="257"/>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row>
    <row r="50" spans="1:26" ht="12.75" customHeight="1" x14ac:dyDescent="0.25">
      <c r="A50" s="257"/>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row>
    <row r="51" spans="1:26" ht="12.75" customHeight="1" x14ac:dyDescent="0.25">
      <c r="A51" s="257"/>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row>
    <row r="52" spans="1:26" ht="12.75" customHeight="1" x14ac:dyDescent="0.25">
      <c r="A52" s="257"/>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row>
    <row r="53" spans="1:26" ht="12.75" customHeight="1" x14ac:dyDescent="0.25">
      <c r="A53" s="257"/>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row>
    <row r="54" spans="1:26" ht="12.75" customHeight="1" x14ac:dyDescent="0.25">
      <c r="A54" s="257"/>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row>
    <row r="55" spans="1:26" ht="12.75" customHeight="1" x14ac:dyDescent="0.25">
      <c r="A55" s="257"/>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row>
    <row r="56" spans="1:26" ht="12.75" customHeight="1" x14ac:dyDescent="0.25">
      <c r="A56" s="257"/>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row>
    <row r="57" spans="1:26" ht="12.75" customHeight="1" x14ac:dyDescent="0.25">
      <c r="A57" s="257"/>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row>
    <row r="58" spans="1:26" ht="12.75" customHeight="1" x14ac:dyDescent="0.25">
      <c r="A58" s="257"/>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row>
    <row r="59" spans="1:26" ht="12.75" customHeight="1" x14ac:dyDescent="0.25">
      <c r="A59" s="257"/>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row>
    <row r="60" spans="1:26" ht="12.75" customHeight="1" x14ac:dyDescent="0.25">
      <c r="A60" s="257"/>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row>
    <row r="61" spans="1:26" ht="12.75" customHeight="1" x14ac:dyDescent="0.25">
      <c r="A61" s="257"/>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row>
    <row r="62" spans="1:26" ht="12.75" customHeight="1" x14ac:dyDescent="0.25">
      <c r="A62" s="257"/>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row>
    <row r="63" spans="1:26" ht="12.75" customHeight="1" x14ac:dyDescent="0.25">
      <c r="A63" s="257"/>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row>
    <row r="64" spans="1:26" ht="12.75" customHeight="1" x14ac:dyDescent="0.25">
      <c r="A64" s="257"/>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row>
    <row r="65" spans="1:26" ht="12.75" customHeight="1" x14ac:dyDescent="0.25">
      <c r="A65" s="257"/>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row>
    <row r="66" spans="1:26" ht="12.75" customHeight="1" x14ac:dyDescent="0.25">
      <c r="A66" s="257"/>
      <c r="B66" s="257"/>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row>
    <row r="67" spans="1:26" ht="12.75" customHeight="1" x14ac:dyDescent="0.25">
      <c r="A67" s="257"/>
      <c r="B67" s="257"/>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row>
    <row r="68" spans="1:26" ht="12.75" customHeight="1" x14ac:dyDescent="0.25">
      <c r="A68" s="257"/>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row>
    <row r="69" spans="1:26" ht="12.75" customHeight="1" x14ac:dyDescent="0.25">
      <c r="A69" s="257"/>
      <c r="B69" s="257"/>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row>
    <row r="70" spans="1:26" ht="12.75" customHeight="1" x14ac:dyDescent="0.25">
      <c r="A70" s="257"/>
      <c r="B70" s="257"/>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row>
    <row r="71" spans="1:26" ht="12.75" customHeight="1" x14ac:dyDescent="0.25">
      <c r="A71" s="257"/>
      <c r="B71" s="25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row>
    <row r="72" spans="1:26" ht="12.75" customHeight="1" x14ac:dyDescent="0.25">
      <c r="A72" s="257"/>
      <c r="B72" s="257"/>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row>
    <row r="73" spans="1:26" ht="12.75" customHeight="1" x14ac:dyDescent="0.25">
      <c r="A73" s="257"/>
      <c r="B73" s="257"/>
      <c r="C73" s="257"/>
      <c r="D73" s="257"/>
      <c r="E73" s="257"/>
      <c r="F73" s="257"/>
      <c r="G73" s="257"/>
      <c r="H73" s="257"/>
      <c r="I73" s="257"/>
      <c r="J73" s="257"/>
      <c r="K73" s="257"/>
      <c r="L73" s="257"/>
      <c r="M73" s="257"/>
      <c r="N73" s="257"/>
      <c r="O73" s="257"/>
      <c r="P73" s="257"/>
      <c r="Q73" s="257"/>
      <c r="R73" s="257"/>
      <c r="S73" s="257"/>
      <c r="T73" s="257"/>
      <c r="U73" s="257"/>
      <c r="V73" s="257"/>
      <c r="W73" s="257"/>
      <c r="X73" s="257"/>
      <c r="Y73" s="257"/>
      <c r="Z73" s="257"/>
    </row>
    <row r="74" spans="1:26" ht="12.75" customHeight="1" x14ac:dyDescent="0.25">
      <c r="A74" s="257"/>
      <c r="B74" s="257"/>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row>
    <row r="75" spans="1:26" ht="12.75" customHeight="1" x14ac:dyDescent="0.25">
      <c r="A75" s="257"/>
      <c r="B75" s="257"/>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row>
    <row r="76" spans="1:26" ht="12.75" customHeight="1" x14ac:dyDescent="0.25">
      <c r="A76" s="257"/>
      <c r="B76" s="257"/>
      <c r="C76" s="257"/>
      <c r="D76" s="257"/>
      <c r="E76" s="257"/>
      <c r="F76" s="257"/>
      <c r="G76" s="257"/>
      <c r="H76" s="257"/>
      <c r="I76" s="257"/>
      <c r="J76" s="257"/>
      <c r="K76" s="257"/>
      <c r="L76" s="257"/>
      <c r="M76" s="257"/>
      <c r="N76" s="257"/>
      <c r="O76" s="257"/>
      <c r="P76" s="257"/>
      <c r="Q76" s="257"/>
      <c r="R76" s="257"/>
      <c r="S76" s="257"/>
      <c r="T76" s="257"/>
      <c r="U76" s="257"/>
      <c r="V76" s="257"/>
      <c r="W76" s="257"/>
      <c r="X76" s="257"/>
      <c r="Y76" s="257"/>
      <c r="Z76" s="257"/>
    </row>
    <row r="77" spans="1:26" ht="12.75" customHeight="1" x14ac:dyDescent="0.25">
      <c r="A77" s="257"/>
      <c r="B77" s="257"/>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row>
    <row r="78" spans="1:26" ht="12.75" customHeight="1" x14ac:dyDescent="0.25">
      <c r="A78" s="257"/>
      <c r="B78" s="257"/>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row>
    <row r="79" spans="1:26" ht="12.75" customHeight="1" x14ac:dyDescent="0.25">
      <c r="A79" s="257"/>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row>
    <row r="80" spans="1:26" ht="12.75" customHeight="1" x14ac:dyDescent="0.25">
      <c r="A80" s="257"/>
      <c r="B80" s="257"/>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row>
    <row r="81" spans="1:26" ht="12.75" customHeight="1" x14ac:dyDescent="0.25">
      <c r="A81" s="257"/>
      <c r="B81" s="257"/>
      <c r="C81" s="257"/>
      <c r="D81" s="257"/>
      <c r="E81" s="257"/>
      <c r="F81" s="257"/>
      <c r="G81" s="257"/>
      <c r="H81" s="257"/>
      <c r="I81" s="257"/>
      <c r="J81" s="257"/>
      <c r="K81" s="257"/>
      <c r="L81" s="257"/>
      <c r="M81" s="257"/>
      <c r="N81" s="257"/>
      <c r="O81" s="257"/>
      <c r="P81" s="257"/>
      <c r="Q81" s="257"/>
      <c r="R81" s="257"/>
      <c r="S81" s="257"/>
      <c r="T81" s="257"/>
      <c r="U81" s="257"/>
      <c r="V81" s="257"/>
      <c r="W81" s="257"/>
      <c r="X81" s="257"/>
      <c r="Y81" s="257"/>
      <c r="Z81" s="257"/>
    </row>
    <row r="82" spans="1:26" ht="12.75" customHeight="1" x14ac:dyDescent="0.25">
      <c r="A82" s="257"/>
      <c r="B82" s="257"/>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row>
    <row r="83" spans="1:26" ht="12.75" customHeight="1" x14ac:dyDescent="0.25">
      <c r="A83" s="257"/>
      <c r="B83" s="257"/>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row>
    <row r="84" spans="1:26" ht="12.75" customHeight="1" x14ac:dyDescent="0.25">
      <c r="A84" s="257"/>
      <c r="B84" s="257"/>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row>
    <row r="85" spans="1:26" ht="12.75" customHeight="1" x14ac:dyDescent="0.25">
      <c r="A85" s="257"/>
      <c r="B85" s="257"/>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row>
    <row r="86" spans="1:26" ht="12.75" customHeight="1" x14ac:dyDescent="0.25">
      <c r="A86" s="257"/>
      <c r="B86" s="257"/>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row>
    <row r="87" spans="1:26" ht="12.75" customHeight="1" x14ac:dyDescent="0.25">
      <c r="A87" s="257"/>
      <c r="B87" s="257"/>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row>
    <row r="88" spans="1:26" ht="12.75" customHeight="1" x14ac:dyDescent="0.25">
      <c r="A88" s="257"/>
      <c r="B88" s="257"/>
      <c r="C88" s="257"/>
      <c r="D88" s="257"/>
      <c r="E88" s="257"/>
      <c r="F88" s="257"/>
      <c r="G88" s="257"/>
      <c r="H88" s="257"/>
      <c r="I88" s="257"/>
      <c r="J88" s="257"/>
      <c r="K88" s="257"/>
      <c r="L88" s="257"/>
      <c r="M88" s="257"/>
      <c r="N88" s="257"/>
      <c r="O88" s="257"/>
      <c r="P88" s="257"/>
      <c r="Q88" s="257"/>
      <c r="R88" s="257"/>
      <c r="S88" s="257"/>
      <c r="T88" s="257"/>
      <c r="U88" s="257"/>
      <c r="V88" s="257"/>
      <c r="W88" s="257"/>
      <c r="X88" s="257"/>
      <c r="Y88" s="257"/>
      <c r="Z88" s="257"/>
    </row>
    <row r="89" spans="1:26" ht="12.75" customHeight="1" x14ac:dyDescent="0.25">
      <c r="A89" s="257"/>
      <c r="B89" s="257"/>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row>
    <row r="90" spans="1:26" ht="12.75" customHeight="1" x14ac:dyDescent="0.25">
      <c r="A90" s="257"/>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row>
    <row r="91" spans="1:26" ht="12.75" customHeight="1" x14ac:dyDescent="0.25">
      <c r="A91" s="257"/>
      <c r="B91" s="257"/>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row>
    <row r="92" spans="1:26" ht="12.75" customHeight="1" x14ac:dyDescent="0.25">
      <c r="A92" s="257"/>
      <c r="B92" s="257"/>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257"/>
    </row>
    <row r="93" spans="1:26" ht="12.75" customHeight="1" x14ac:dyDescent="0.25">
      <c r="A93" s="257"/>
      <c r="B93" s="257"/>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row>
    <row r="94" spans="1:26" ht="12.75" customHeight="1" x14ac:dyDescent="0.25">
      <c r="A94" s="257"/>
      <c r="B94" s="257"/>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257"/>
    </row>
    <row r="95" spans="1:26" ht="12.75" customHeight="1" x14ac:dyDescent="0.25">
      <c r="A95" s="257"/>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row>
    <row r="96" spans="1:26" ht="12.75" customHeight="1" x14ac:dyDescent="0.25">
      <c r="A96" s="257"/>
      <c r="B96" s="257"/>
      <c r="C96" s="257"/>
      <c r="D96" s="257"/>
      <c r="E96" s="257"/>
      <c r="F96" s="257"/>
      <c r="G96" s="257"/>
      <c r="H96" s="257"/>
      <c r="I96" s="257"/>
      <c r="J96" s="257"/>
      <c r="K96" s="257"/>
      <c r="L96" s="257"/>
      <c r="M96" s="257"/>
      <c r="N96" s="257"/>
      <c r="O96" s="257"/>
      <c r="P96" s="257"/>
      <c r="Q96" s="257"/>
      <c r="R96" s="257"/>
      <c r="S96" s="257"/>
      <c r="T96" s="257"/>
      <c r="U96" s="257"/>
      <c r="V96" s="257"/>
      <c r="W96" s="257"/>
      <c r="X96" s="257"/>
      <c r="Y96" s="257"/>
      <c r="Z96" s="257"/>
    </row>
    <row r="97" spans="1:26" ht="12.75" customHeight="1" x14ac:dyDescent="0.25">
      <c r="A97" s="257"/>
      <c r="B97" s="257"/>
      <c r="C97" s="257"/>
      <c r="D97" s="257"/>
      <c r="E97" s="257"/>
      <c r="F97" s="257"/>
      <c r="G97" s="257"/>
      <c r="H97" s="257"/>
      <c r="I97" s="257"/>
      <c r="J97" s="257"/>
      <c r="K97" s="257"/>
      <c r="L97" s="257"/>
      <c r="M97" s="257"/>
      <c r="N97" s="257"/>
      <c r="O97" s="257"/>
      <c r="P97" s="257"/>
      <c r="Q97" s="257"/>
      <c r="R97" s="257"/>
      <c r="S97" s="257"/>
      <c r="T97" s="257"/>
      <c r="U97" s="257"/>
      <c r="V97" s="257"/>
      <c r="W97" s="257"/>
      <c r="X97" s="257"/>
      <c r="Y97" s="257"/>
      <c r="Z97" s="257"/>
    </row>
    <row r="98" spans="1:26" ht="12.75" customHeight="1" x14ac:dyDescent="0.25">
      <c r="A98" s="257"/>
      <c r="B98" s="257"/>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row>
    <row r="99" spans="1:26" ht="12.75" customHeight="1" x14ac:dyDescent="0.25">
      <c r="A99" s="257"/>
      <c r="B99" s="257"/>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row>
    <row r="100" spans="1:26" ht="12.75" customHeight="1" x14ac:dyDescent="0.25">
      <c r="A100" s="257"/>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row>
    <row r="101" spans="1:26" ht="12.75" customHeight="1" x14ac:dyDescent="0.25">
      <c r="A101" s="257"/>
      <c r="B101" s="257"/>
      <c r="C101" s="257"/>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row>
    <row r="102" spans="1:26" ht="12.75" customHeight="1" x14ac:dyDescent="0.25">
      <c r="A102" s="257"/>
      <c r="B102" s="257"/>
      <c r="C102" s="257"/>
      <c r="D102" s="257"/>
      <c r="E102" s="257"/>
      <c r="F102" s="257"/>
      <c r="G102" s="257"/>
      <c r="H102" s="257"/>
      <c r="I102" s="257"/>
      <c r="J102" s="257"/>
      <c r="K102" s="257"/>
      <c r="L102" s="257"/>
      <c r="M102" s="257"/>
      <c r="N102" s="257"/>
      <c r="O102" s="257"/>
      <c r="P102" s="257"/>
      <c r="Q102" s="257"/>
      <c r="R102" s="257"/>
      <c r="S102" s="257"/>
      <c r="T102" s="257"/>
      <c r="U102" s="257"/>
      <c r="V102" s="257"/>
      <c r="W102" s="257"/>
      <c r="X102" s="257"/>
      <c r="Y102" s="257"/>
      <c r="Z102" s="257"/>
    </row>
    <row r="103" spans="1:26" ht="12.75" customHeight="1" x14ac:dyDescent="0.25">
      <c r="A103" s="257"/>
      <c r="B103" s="257"/>
      <c r="C103" s="257"/>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7"/>
      <c r="Z103" s="257"/>
    </row>
    <row r="104" spans="1:26" ht="12.75" customHeight="1" x14ac:dyDescent="0.25">
      <c r="A104" s="257"/>
      <c r="B104" s="257"/>
      <c r="C104" s="257"/>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row>
    <row r="105" spans="1:26" ht="12.75" customHeight="1" x14ac:dyDescent="0.25">
      <c r="A105" s="257"/>
      <c r="B105" s="257"/>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row>
    <row r="106" spans="1:26" ht="12.75" customHeight="1" x14ac:dyDescent="0.25">
      <c r="A106" s="257"/>
      <c r="B106" s="257"/>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row>
    <row r="107" spans="1:26" ht="12.75" customHeight="1" x14ac:dyDescent="0.25">
      <c r="A107" s="257"/>
      <c r="B107" s="257"/>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row>
    <row r="108" spans="1:26" ht="12.75" customHeight="1" x14ac:dyDescent="0.25">
      <c r="A108" s="257"/>
      <c r="B108" s="257"/>
      <c r="C108" s="257"/>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row>
    <row r="109" spans="1:26" ht="12.75" customHeight="1" x14ac:dyDescent="0.25">
      <c r="A109" s="257"/>
      <c r="B109" s="257"/>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row>
    <row r="110" spans="1:26" ht="12.75" customHeight="1" x14ac:dyDescent="0.25">
      <c r="A110" s="257"/>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row>
    <row r="111" spans="1:26" ht="12.75" customHeight="1" x14ac:dyDescent="0.25">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row>
    <row r="112" spans="1:26" ht="12.75" customHeight="1" x14ac:dyDescent="0.25">
      <c r="A112" s="257"/>
      <c r="B112" s="257"/>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7"/>
      <c r="Z112" s="257"/>
    </row>
    <row r="113" spans="1:26" ht="12.75" customHeight="1" x14ac:dyDescent="0.25">
      <c r="A113" s="257"/>
      <c r="B113" s="257"/>
      <c r="C113" s="257"/>
      <c r="D113" s="257"/>
      <c r="E113" s="257"/>
      <c r="F113" s="257"/>
      <c r="G113" s="257"/>
      <c r="H113" s="257"/>
      <c r="I113" s="257"/>
      <c r="J113" s="257"/>
      <c r="K113" s="257"/>
      <c r="L113" s="257"/>
      <c r="M113" s="257"/>
      <c r="N113" s="257"/>
      <c r="O113" s="257"/>
      <c r="P113" s="257"/>
      <c r="Q113" s="257"/>
      <c r="R113" s="257"/>
      <c r="S113" s="257"/>
      <c r="T113" s="257"/>
      <c r="U113" s="257"/>
      <c r="V113" s="257"/>
      <c r="W113" s="257"/>
      <c r="X113" s="257"/>
      <c r="Y113" s="257"/>
      <c r="Z113" s="257"/>
    </row>
    <row r="114" spans="1:26" ht="12.75" customHeight="1" x14ac:dyDescent="0.25">
      <c r="A114" s="257"/>
      <c r="B114" s="257"/>
      <c r="C114" s="257"/>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row>
    <row r="115" spans="1:26" ht="12.75" customHeight="1" x14ac:dyDescent="0.25">
      <c r="A115" s="257"/>
      <c r="B115" s="257"/>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row>
    <row r="116" spans="1:26" ht="12.75" customHeight="1" x14ac:dyDescent="0.25">
      <c r="A116" s="257"/>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row>
    <row r="117" spans="1:26" ht="12.75" customHeight="1" x14ac:dyDescent="0.25">
      <c r="A117" s="257"/>
      <c r="B117" s="257"/>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row>
    <row r="118" spans="1:26" ht="12.75" customHeight="1" x14ac:dyDescent="0.25">
      <c r="A118" s="257"/>
      <c r="B118" s="257"/>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row>
    <row r="119" spans="1:26" ht="12.75" customHeight="1" x14ac:dyDescent="0.25">
      <c r="A119" s="257"/>
      <c r="B119" s="257"/>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row>
    <row r="120" spans="1:26" ht="12.75" customHeight="1" x14ac:dyDescent="0.25">
      <c r="A120" s="257"/>
      <c r="B120" s="257"/>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row>
    <row r="121" spans="1:26" ht="12.75" customHeight="1" x14ac:dyDescent="0.25">
      <c r="A121" s="257"/>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row>
    <row r="122" spans="1:26" ht="12.75" customHeight="1" x14ac:dyDescent="0.25">
      <c r="A122" s="257"/>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row>
    <row r="123" spans="1:26" ht="12.75" customHeight="1" x14ac:dyDescent="0.25">
      <c r="A123" s="257"/>
      <c r="B123" s="257"/>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row>
    <row r="124" spans="1:26" ht="12.75" customHeight="1" x14ac:dyDescent="0.25">
      <c r="A124" s="257"/>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row>
    <row r="125" spans="1:26" ht="12.75" customHeight="1" x14ac:dyDescent="0.25">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row>
    <row r="126" spans="1:26" ht="12.75" customHeight="1" x14ac:dyDescent="0.25">
      <c r="A126" s="257"/>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row>
    <row r="127" spans="1:26" ht="12.75" customHeight="1" x14ac:dyDescent="0.25">
      <c r="A127" s="257"/>
      <c r="B127" s="257"/>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row>
    <row r="128" spans="1:26" ht="12.75" customHeight="1" x14ac:dyDescent="0.25">
      <c r="A128" s="257"/>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row>
    <row r="129" spans="1:26" ht="12.75" customHeight="1" x14ac:dyDescent="0.25">
      <c r="A129" s="257"/>
      <c r="B129" s="257"/>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row>
    <row r="130" spans="1:26" ht="12.75" customHeight="1" x14ac:dyDescent="0.25">
      <c r="A130" s="257"/>
      <c r="B130" s="257"/>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row>
    <row r="131" spans="1:26" ht="12.75" customHeight="1" x14ac:dyDescent="0.25">
      <c r="A131" s="257"/>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row>
    <row r="132" spans="1:26" ht="12.75" customHeight="1" x14ac:dyDescent="0.25">
      <c r="A132" s="257"/>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row>
    <row r="133" spans="1:26" ht="12.75" customHeight="1" x14ac:dyDescent="0.25">
      <c r="A133" s="257"/>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row>
    <row r="134" spans="1:26" ht="12.75" customHeight="1" x14ac:dyDescent="0.2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row>
    <row r="135" spans="1:26" ht="12.75" customHeight="1" x14ac:dyDescent="0.25">
      <c r="A135" s="257"/>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row>
    <row r="136" spans="1:26" ht="12.75" customHeight="1" x14ac:dyDescent="0.25">
      <c r="A136" s="257"/>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row>
    <row r="137" spans="1:26" ht="12.75" customHeight="1" x14ac:dyDescent="0.25">
      <c r="A137" s="257"/>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row>
    <row r="138" spans="1:26" ht="12.75" customHeight="1" x14ac:dyDescent="0.25">
      <c r="A138" s="257"/>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row>
    <row r="139" spans="1:26" ht="12.75" customHeight="1" x14ac:dyDescent="0.25">
      <c r="A139" s="257"/>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row>
    <row r="140" spans="1:26" ht="12.75" customHeight="1" x14ac:dyDescent="0.25">
      <c r="A140" s="257"/>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row>
    <row r="141" spans="1:26" ht="12.75" customHeight="1" x14ac:dyDescent="0.25">
      <c r="A141" s="257"/>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row>
    <row r="142" spans="1:26" ht="12.75" customHeight="1" x14ac:dyDescent="0.25">
      <c r="A142" s="257"/>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row>
    <row r="143" spans="1:26" ht="12.75" customHeight="1" x14ac:dyDescent="0.25">
      <c r="A143" s="257"/>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row>
    <row r="144" spans="1:26" ht="12.75" customHeight="1" x14ac:dyDescent="0.25">
      <c r="A144" s="257"/>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row>
    <row r="145" spans="1:26" ht="12.75" customHeight="1" x14ac:dyDescent="0.25">
      <c r="A145" s="257"/>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row>
    <row r="146" spans="1:26" ht="12.75" customHeight="1" x14ac:dyDescent="0.25">
      <c r="A146" s="257"/>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row>
    <row r="147" spans="1:26" ht="12.75" customHeight="1" x14ac:dyDescent="0.25">
      <c r="A147" s="257"/>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row>
    <row r="148" spans="1:26" ht="12.75" customHeight="1" x14ac:dyDescent="0.25">
      <c r="A148" s="257"/>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row>
    <row r="149" spans="1:26" ht="12.75" customHeight="1" x14ac:dyDescent="0.25">
      <c r="A149" s="257"/>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row>
    <row r="150" spans="1:26" ht="12.75" customHeight="1" x14ac:dyDescent="0.25">
      <c r="A150" s="257"/>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row>
    <row r="151" spans="1:26" ht="12.75" customHeight="1" x14ac:dyDescent="0.25">
      <c r="A151" s="257"/>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row>
    <row r="152" spans="1:26" ht="12.75" customHeight="1" x14ac:dyDescent="0.25">
      <c r="A152" s="257"/>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row>
    <row r="153" spans="1:26" ht="12.75" customHeight="1" x14ac:dyDescent="0.25">
      <c r="A153" s="257"/>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row>
    <row r="154" spans="1:26" ht="12.75" customHeight="1" x14ac:dyDescent="0.25">
      <c r="A154" s="257"/>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row>
    <row r="155" spans="1:26" ht="12.75" customHeight="1" x14ac:dyDescent="0.25">
      <c r="A155" s="257"/>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row>
    <row r="156" spans="1:26" ht="12.75" customHeight="1" x14ac:dyDescent="0.25">
      <c r="A156" s="257"/>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row>
    <row r="157" spans="1:26" ht="12.75" customHeight="1" x14ac:dyDescent="0.25">
      <c r="A157" s="257"/>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row>
    <row r="158" spans="1:26" ht="12.75" customHeight="1" x14ac:dyDescent="0.25">
      <c r="A158" s="257"/>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row>
    <row r="159" spans="1:26" ht="12.75" customHeight="1" x14ac:dyDescent="0.25">
      <c r="A159" s="257"/>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row>
    <row r="160" spans="1:26" ht="12.75" customHeight="1" x14ac:dyDescent="0.25">
      <c r="A160" s="257"/>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row>
    <row r="161" spans="1:26" ht="12.75" customHeight="1" x14ac:dyDescent="0.25">
      <c r="A161" s="257"/>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row>
    <row r="162" spans="1:26" ht="12.75" customHeight="1" x14ac:dyDescent="0.25">
      <c r="A162" s="257"/>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row>
    <row r="163" spans="1:26" ht="12.75" customHeight="1" x14ac:dyDescent="0.25">
      <c r="A163" s="257"/>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row>
    <row r="164" spans="1:26" ht="12.75" customHeight="1" x14ac:dyDescent="0.25">
      <c r="A164" s="257"/>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row>
    <row r="165" spans="1:26" ht="12.75" customHeight="1" x14ac:dyDescent="0.25">
      <c r="A165" s="257"/>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row>
    <row r="166" spans="1:26" ht="12.75" customHeight="1" x14ac:dyDescent="0.25">
      <c r="A166" s="257"/>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row>
    <row r="167" spans="1:26" ht="12.75" customHeight="1" x14ac:dyDescent="0.25">
      <c r="A167" s="257"/>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row>
    <row r="168" spans="1:26" ht="12.75" customHeight="1" x14ac:dyDescent="0.25">
      <c r="A168" s="257"/>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row>
    <row r="169" spans="1:26" ht="12.75" customHeight="1" x14ac:dyDescent="0.25">
      <c r="A169" s="257"/>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row>
    <row r="170" spans="1:26" ht="12.75" customHeight="1" x14ac:dyDescent="0.25">
      <c r="A170" s="257"/>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row>
    <row r="171" spans="1:26" ht="12.75" customHeight="1" x14ac:dyDescent="0.25">
      <c r="A171" s="257"/>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row>
    <row r="172" spans="1:26" ht="12.75" customHeight="1" x14ac:dyDescent="0.25">
      <c r="A172" s="257"/>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row>
    <row r="173" spans="1:26" ht="12.75" customHeight="1" x14ac:dyDescent="0.25">
      <c r="A173" s="257"/>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row>
    <row r="174" spans="1:26" ht="12.75" customHeight="1" x14ac:dyDescent="0.25">
      <c r="A174" s="257"/>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row>
    <row r="175" spans="1:26" ht="12.75" customHeight="1" x14ac:dyDescent="0.25">
      <c r="A175" s="257"/>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row>
    <row r="176" spans="1:26" ht="12.75" customHeight="1" x14ac:dyDescent="0.25">
      <c r="A176" s="257"/>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row>
    <row r="177" spans="1:26" ht="12.75" customHeight="1" x14ac:dyDescent="0.25">
      <c r="A177" s="257"/>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row>
    <row r="178" spans="1:26" ht="12.75" customHeight="1" x14ac:dyDescent="0.25">
      <c r="A178" s="257"/>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row>
    <row r="179" spans="1:26" ht="12.75" customHeight="1" x14ac:dyDescent="0.25">
      <c r="A179" s="257"/>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row>
    <row r="180" spans="1:26" ht="12.75" customHeight="1" x14ac:dyDescent="0.25">
      <c r="A180" s="257"/>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row>
    <row r="181" spans="1:26" ht="12.75" customHeight="1" x14ac:dyDescent="0.25">
      <c r="A181" s="257"/>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row>
    <row r="182" spans="1:26" ht="12.75" customHeight="1" x14ac:dyDescent="0.25">
      <c r="A182" s="257"/>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row>
    <row r="183" spans="1:26" ht="12.75" customHeight="1" x14ac:dyDescent="0.25">
      <c r="A183" s="257"/>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row>
    <row r="184" spans="1:26" ht="12.75" customHeight="1" x14ac:dyDescent="0.25">
      <c r="A184" s="257"/>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row>
    <row r="185" spans="1:26" ht="12.75" customHeight="1" x14ac:dyDescent="0.25">
      <c r="A185" s="257"/>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row>
    <row r="186" spans="1:26" ht="12.75" customHeight="1" x14ac:dyDescent="0.25">
      <c r="A186" s="257"/>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row>
    <row r="187" spans="1:26" ht="12.75" customHeight="1" x14ac:dyDescent="0.25">
      <c r="A187" s="257"/>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row>
    <row r="188" spans="1:26" ht="12.75" customHeight="1" x14ac:dyDescent="0.25">
      <c r="A188" s="257"/>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row>
    <row r="189" spans="1:26" ht="12.75" customHeight="1" x14ac:dyDescent="0.25">
      <c r="A189" s="257"/>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row>
    <row r="190" spans="1:26" ht="12.75" customHeight="1" x14ac:dyDescent="0.25">
      <c r="A190" s="257"/>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row>
    <row r="191" spans="1:26" ht="12.75" customHeight="1" x14ac:dyDescent="0.25">
      <c r="A191" s="257"/>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row>
    <row r="192" spans="1:26" ht="12.75" customHeight="1" x14ac:dyDescent="0.25">
      <c r="A192" s="257"/>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row>
    <row r="193" spans="1:26" ht="12.75" customHeight="1" x14ac:dyDescent="0.25">
      <c r="A193" s="257"/>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row>
    <row r="194" spans="1:26" ht="12.75" customHeight="1" x14ac:dyDescent="0.25">
      <c r="A194" s="257"/>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row>
    <row r="195" spans="1:26" ht="12.75" customHeight="1" x14ac:dyDescent="0.25">
      <c r="A195" s="257"/>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row>
    <row r="196" spans="1:26" ht="12.75" customHeight="1" x14ac:dyDescent="0.25">
      <c r="A196" s="257"/>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row>
    <row r="197" spans="1:26" ht="12.75" customHeight="1" x14ac:dyDescent="0.25">
      <c r="A197" s="257"/>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row>
    <row r="198" spans="1:26" ht="12.75" customHeight="1" x14ac:dyDescent="0.25">
      <c r="A198" s="257"/>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row>
    <row r="199" spans="1:26" ht="12.75" customHeight="1" x14ac:dyDescent="0.25">
      <c r="A199" s="257"/>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row>
    <row r="200" spans="1:26" ht="12.75" customHeight="1" x14ac:dyDescent="0.25">
      <c r="A200" s="257"/>
      <c r="B200" s="257"/>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row>
    <row r="201" spans="1:26" ht="12.75" customHeight="1" x14ac:dyDescent="0.25">
      <c r="A201" s="257"/>
      <c r="B201" s="257"/>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row>
    <row r="202" spans="1:26" ht="12.75" customHeight="1" x14ac:dyDescent="0.25">
      <c r="A202" s="257"/>
      <c r="B202" s="257"/>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row>
    <row r="203" spans="1:26" ht="12.75" customHeight="1" x14ac:dyDescent="0.25">
      <c r="A203" s="257"/>
      <c r="B203" s="257"/>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row>
    <row r="204" spans="1:26" ht="12.75" customHeight="1" x14ac:dyDescent="0.25">
      <c r="A204" s="257"/>
      <c r="B204" s="257"/>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row>
    <row r="205" spans="1:26" ht="12.75" customHeight="1" x14ac:dyDescent="0.25">
      <c r="A205" s="257"/>
      <c r="B205" s="257"/>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row>
    <row r="206" spans="1:26" ht="12.75" customHeight="1" x14ac:dyDescent="0.25">
      <c r="A206" s="257"/>
      <c r="B206" s="257"/>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row>
    <row r="207" spans="1:26" ht="12.75" customHeight="1" x14ac:dyDescent="0.25">
      <c r="A207" s="257"/>
      <c r="B207" s="257"/>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row>
    <row r="208" spans="1:26" ht="12.75" customHeight="1" x14ac:dyDescent="0.25">
      <c r="A208" s="257"/>
      <c r="B208" s="257"/>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row>
    <row r="209" spans="1:26" ht="12.75" customHeight="1" x14ac:dyDescent="0.25">
      <c r="A209" s="257"/>
      <c r="B209" s="257"/>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row>
    <row r="210" spans="1:26" ht="12.75" customHeight="1" x14ac:dyDescent="0.25">
      <c r="A210" s="257"/>
      <c r="B210" s="257"/>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row>
    <row r="211" spans="1:26" ht="12.75" customHeight="1" x14ac:dyDescent="0.25">
      <c r="A211" s="257"/>
      <c r="B211" s="257"/>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row>
    <row r="212" spans="1:26" ht="12.75" customHeight="1" x14ac:dyDescent="0.25">
      <c r="A212" s="257"/>
      <c r="B212" s="257"/>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row>
    <row r="213" spans="1:26" ht="12.75" customHeight="1" x14ac:dyDescent="0.25">
      <c r="A213" s="257"/>
      <c r="B213" s="257"/>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row>
    <row r="214" spans="1:26" ht="12.75" customHeight="1" x14ac:dyDescent="0.25">
      <c r="A214" s="257"/>
      <c r="B214" s="257"/>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row>
    <row r="215" spans="1:26" ht="12.75" customHeight="1" x14ac:dyDescent="0.25">
      <c r="A215" s="257"/>
      <c r="B215" s="257"/>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row>
    <row r="216" spans="1:26" ht="12.75" customHeight="1" x14ac:dyDescent="0.25">
      <c r="A216" s="257"/>
      <c r="B216" s="257"/>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row>
    <row r="217" spans="1:26" ht="12.75" customHeight="1" x14ac:dyDescent="0.25">
      <c r="A217" s="257"/>
      <c r="B217" s="257"/>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row>
    <row r="218" spans="1:26" ht="12.75" customHeight="1" x14ac:dyDescent="0.25">
      <c r="A218" s="257"/>
      <c r="B218" s="257"/>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row>
    <row r="219" spans="1:26" ht="12.75" customHeight="1" x14ac:dyDescent="0.25">
      <c r="A219" s="257"/>
      <c r="B219" s="257"/>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row>
    <row r="220" spans="1:26" ht="12.75" customHeight="1" x14ac:dyDescent="0.25">
      <c r="A220" s="257"/>
      <c r="B220" s="257"/>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row>
    <row r="221" spans="1:26" ht="12.75" customHeight="1" x14ac:dyDescent="0.25">
      <c r="A221" s="257"/>
      <c r="B221" s="257"/>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row>
    <row r="222" spans="1:26" ht="12.75" customHeight="1" x14ac:dyDescent="0.25">
      <c r="A222" s="257"/>
      <c r="B222" s="257"/>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row>
    <row r="223" spans="1:26" ht="12.75" customHeight="1" x14ac:dyDescent="0.25">
      <c r="A223" s="257"/>
      <c r="B223" s="257"/>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row>
    <row r="224" spans="1:26" ht="12.75" customHeight="1" x14ac:dyDescent="0.25">
      <c r="A224" s="257"/>
      <c r="B224" s="257"/>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row>
    <row r="225" spans="1:26" ht="12.75" customHeight="1" x14ac:dyDescent="0.25">
      <c r="A225" s="257"/>
      <c r="B225" s="257"/>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row>
    <row r="226" spans="1:26" ht="12.75" customHeight="1" x14ac:dyDescent="0.25">
      <c r="A226" s="257"/>
      <c r="B226" s="257"/>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row>
    <row r="227" spans="1:26" ht="12.75" customHeight="1" x14ac:dyDescent="0.25">
      <c r="A227" s="257"/>
      <c r="B227" s="257"/>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row>
    <row r="228" spans="1:26" ht="12.75" customHeight="1" x14ac:dyDescent="0.25">
      <c r="A228" s="257"/>
      <c r="B228" s="257"/>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row>
    <row r="229" spans="1:26" ht="12.75" customHeight="1" x14ac:dyDescent="0.25">
      <c r="A229" s="257"/>
      <c r="B229" s="257"/>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row>
    <row r="230" spans="1:26" ht="12.75" customHeight="1" x14ac:dyDescent="0.25">
      <c r="A230" s="257"/>
      <c r="B230" s="257"/>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row>
    <row r="231" spans="1:26" ht="12.75" customHeight="1" x14ac:dyDescent="0.25">
      <c r="A231" s="257"/>
      <c r="B231" s="257"/>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row>
    <row r="232" spans="1:26" ht="12.75" customHeight="1" x14ac:dyDescent="0.25">
      <c r="A232" s="257"/>
      <c r="B232" s="257"/>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row>
    <row r="233" spans="1:26" ht="12.75" customHeight="1" x14ac:dyDescent="0.25">
      <c r="A233" s="257"/>
      <c r="B233" s="257"/>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row>
    <row r="234" spans="1:26" ht="12.75" customHeight="1" x14ac:dyDescent="0.25">
      <c r="A234" s="257"/>
      <c r="B234" s="257"/>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row>
    <row r="235" spans="1:26" ht="12.75" customHeight="1" x14ac:dyDescent="0.25">
      <c r="A235" s="257"/>
      <c r="B235" s="257"/>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row>
    <row r="236" spans="1:26" ht="12.75" customHeight="1" x14ac:dyDescent="0.25">
      <c r="A236" s="257"/>
      <c r="B236" s="257"/>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row>
    <row r="237" spans="1:26" ht="12.75" customHeight="1" x14ac:dyDescent="0.25">
      <c r="A237" s="257"/>
      <c r="B237" s="257"/>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row>
    <row r="238" spans="1:26" ht="12.75" customHeight="1" x14ac:dyDescent="0.25">
      <c r="A238" s="257"/>
      <c r="B238" s="257"/>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row>
    <row r="239" spans="1:26" ht="12.75" customHeight="1" x14ac:dyDescent="0.25">
      <c r="A239" s="257"/>
      <c r="B239" s="257"/>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row>
    <row r="240" spans="1:26" ht="12.75" customHeight="1" x14ac:dyDescent="0.25">
      <c r="A240" s="257"/>
      <c r="B240" s="257"/>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row>
    <row r="241" spans="1:26" ht="12.75" customHeight="1" x14ac:dyDescent="0.25">
      <c r="A241" s="257"/>
      <c r="B241" s="257"/>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row>
    <row r="242" spans="1:26" ht="12.75" customHeight="1" x14ac:dyDescent="0.25">
      <c r="A242" s="257"/>
      <c r="B242" s="257"/>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row>
    <row r="243" spans="1:26" ht="12.75" customHeight="1" x14ac:dyDescent="0.25">
      <c r="A243" s="257"/>
      <c r="B243" s="257"/>
      <c r="C243" s="257"/>
      <c r="D243" s="257"/>
      <c r="E243" s="257"/>
      <c r="F243" s="257"/>
      <c r="G243" s="257"/>
      <c r="H243" s="257"/>
      <c r="I243" s="257"/>
      <c r="J243" s="257"/>
      <c r="K243" s="257"/>
      <c r="L243" s="257"/>
      <c r="M243" s="257"/>
      <c r="N243" s="257"/>
      <c r="O243" s="257"/>
      <c r="P243" s="257"/>
      <c r="Q243" s="257"/>
      <c r="R243" s="257"/>
      <c r="S243" s="257"/>
      <c r="T243" s="257"/>
      <c r="U243" s="257"/>
      <c r="V243" s="257"/>
      <c r="W243" s="257"/>
      <c r="X243" s="257"/>
      <c r="Y243" s="257"/>
      <c r="Z243" s="257"/>
    </row>
    <row r="244" spans="1:26" ht="12.75" customHeight="1" x14ac:dyDescent="0.25">
      <c r="A244" s="257"/>
      <c r="B244" s="257"/>
      <c r="C244" s="257"/>
      <c r="D244" s="257"/>
      <c r="E244" s="257"/>
      <c r="F244" s="257"/>
      <c r="G244" s="257"/>
      <c r="H244" s="257"/>
      <c r="I244" s="257"/>
      <c r="J244" s="257"/>
      <c r="K244" s="257"/>
      <c r="L244" s="257"/>
      <c r="M244" s="257"/>
      <c r="N244" s="257"/>
      <c r="O244" s="257"/>
      <c r="P244" s="257"/>
      <c r="Q244" s="257"/>
      <c r="R244" s="257"/>
      <c r="S244" s="257"/>
      <c r="T244" s="257"/>
      <c r="U244" s="257"/>
      <c r="V244" s="257"/>
      <c r="W244" s="257"/>
      <c r="X244" s="257"/>
      <c r="Y244" s="257"/>
      <c r="Z244" s="257"/>
    </row>
    <row r="245" spans="1:26" ht="12.75" customHeight="1" x14ac:dyDescent="0.25">
      <c r="A245" s="257"/>
      <c r="B245" s="257"/>
      <c r="C245" s="257"/>
      <c r="D245" s="257"/>
      <c r="E245" s="257"/>
      <c r="F245" s="257"/>
      <c r="G245" s="257"/>
      <c r="H245" s="257"/>
      <c r="I245" s="257"/>
      <c r="J245" s="257"/>
      <c r="K245" s="257"/>
      <c r="L245" s="257"/>
      <c r="M245" s="257"/>
      <c r="N245" s="257"/>
      <c r="O245" s="257"/>
      <c r="P245" s="257"/>
      <c r="Q245" s="257"/>
      <c r="R245" s="257"/>
      <c r="S245" s="257"/>
      <c r="T245" s="257"/>
      <c r="U245" s="257"/>
      <c r="V245" s="257"/>
      <c r="W245" s="257"/>
      <c r="X245" s="257"/>
      <c r="Y245" s="257"/>
      <c r="Z245" s="257"/>
    </row>
    <row r="246" spans="1:26" ht="12.75" customHeight="1" x14ac:dyDescent="0.25">
      <c r="A246" s="257"/>
      <c r="B246" s="257"/>
      <c r="C246" s="257"/>
      <c r="D246" s="257"/>
      <c r="E246" s="257"/>
      <c r="F246" s="257"/>
      <c r="G246" s="257"/>
      <c r="H246" s="257"/>
      <c r="I246" s="257"/>
      <c r="J246" s="257"/>
      <c r="K246" s="257"/>
      <c r="L246" s="257"/>
      <c r="M246" s="257"/>
      <c r="N246" s="257"/>
      <c r="O246" s="257"/>
      <c r="P246" s="257"/>
      <c r="Q246" s="257"/>
      <c r="R246" s="257"/>
      <c r="S246" s="257"/>
      <c r="T246" s="257"/>
      <c r="U246" s="257"/>
      <c r="V246" s="257"/>
      <c r="W246" s="257"/>
      <c r="X246" s="257"/>
      <c r="Y246" s="257"/>
      <c r="Z246" s="257"/>
    </row>
    <row r="247" spans="1:26" ht="12.75" customHeight="1" x14ac:dyDescent="0.25">
      <c r="A247" s="257"/>
      <c r="B247" s="257"/>
      <c r="C247" s="257"/>
      <c r="D247" s="257"/>
      <c r="E247" s="257"/>
      <c r="F247" s="257"/>
      <c r="G247" s="257"/>
      <c r="H247" s="257"/>
      <c r="I247" s="257"/>
      <c r="J247" s="257"/>
      <c r="K247" s="257"/>
      <c r="L247" s="257"/>
      <c r="M247" s="257"/>
      <c r="N247" s="257"/>
      <c r="O247" s="257"/>
      <c r="P247" s="257"/>
      <c r="Q247" s="257"/>
      <c r="R247" s="257"/>
      <c r="S247" s="257"/>
      <c r="T247" s="257"/>
      <c r="U247" s="257"/>
      <c r="V247" s="257"/>
      <c r="W247" s="257"/>
      <c r="X247" s="257"/>
      <c r="Y247" s="257"/>
      <c r="Z247" s="257"/>
    </row>
    <row r="248" spans="1:26" ht="12.75" customHeight="1" x14ac:dyDescent="0.25">
      <c r="A248" s="257"/>
      <c r="B248" s="257"/>
      <c r="C248" s="257"/>
      <c r="D248" s="257"/>
      <c r="E248" s="257"/>
      <c r="F248" s="257"/>
      <c r="G248" s="257"/>
      <c r="H248" s="257"/>
      <c r="I248" s="257"/>
      <c r="J248" s="257"/>
      <c r="K248" s="257"/>
      <c r="L248" s="257"/>
      <c r="M248" s="257"/>
      <c r="N248" s="257"/>
      <c r="O248" s="257"/>
      <c r="P248" s="257"/>
      <c r="Q248" s="257"/>
      <c r="R248" s="257"/>
      <c r="S248" s="257"/>
      <c r="T248" s="257"/>
      <c r="U248" s="257"/>
      <c r="V248" s="257"/>
      <c r="W248" s="257"/>
      <c r="X248" s="257"/>
      <c r="Y248" s="257"/>
      <c r="Z248" s="257"/>
    </row>
    <row r="249" spans="1:26" ht="12.75" customHeight="1" x14ac:dyDescent="0.25">
      <c r="A249" s="257"/>
      <c r="B249" s="257"/>
      <c r="C249" s="257"/>
      <c r="D249" s="257"/>
      <c r="E249" s="257"/>
      <c r="F249" s="257"/>
      <c r="G249" s="257"/>
      <c r="H249" s="257"/>
      <c r="I249" s="257"/>
      <c r="J249" s="257"/>
      <c r="K249" s="257"/>
      <c r="L249" s="257"/>
      <c r="M249" s="257"/>
      <c r="N249" s="257"/>
      <c r="O249" s="257"/>
      <c r="P249" s="257"/>
      <c r="Q249" s="257"/>
      <c r="R249" s="257"/>
      <c r="S249" s="257"/>
      <c r="T249" s="257"/>
      <c r="U249" s="257"/>
      <c r="V249" s="257"/>
      <c r="W249" s="257"/>
      <c r="X249" s="257"/>
      <c r="Y249" s="257"/>
      <c r="Z249" s="257"/>
    </row>
    <row r="250" spans="1:26" ht="12.75" customHeight="1" x14ac:dyDescent="0.25">
      <c r="A250" s="257"/>
      <c r="B250" s="257"/>
      <c r="C250" s="257"/>
      <c r="D250" s="257"/>
      <c r="E250" s="257"/>
      <c r="F250" s="257"/>
      <c r="G250" s="257"/>
      <c r="H250" s="257"/>
      <c r="I250" s="257"/>
      <c r="J250" s="257"/>
      <c r="K250" s="257"/>
      <c r="L250" s="257"/>
      <c r="M250" s="257"/>
      <c r="N250" s="257"/>
      <c r="O250" s="257"/>
      <c r="P250" s="257"/>
      <c r="Q250" s="257"/>
      <c r="R250" s="257"/>
      <c r="S250" s="257"/>
      <c r="T250" s="257"/>
      <c r="U250" s="257"/>
      <c r="V250" s="257"/>
      <c r="W250" s="257"/>
      <c r="X250" s="257"/>
      <c r="Y250" s="257"/>
      <c r="Z250" s="257"/>
    </row>
    <row r="251" spans="1:26" ht="12.75" customHeight="1" x14ac:dyDescent="0.25">
      <c r="A251" s="257"/>
      <c r="B251" s="257"/>
      <c r="C251" s="257"/>
      <c r="D251" s="257"/>
      <c r="E251" s="257"/>
      <c r="F251" s="257"/>
      <c r="G251" s="257"/>
      <c r="H251" s="257"/>
      <c r="I251" s="257"/>
      <c r="J251" s="257"/>
      <c r="K251" s="257"/>
      <c r="L251" s="257"/>
      <c r="M251" s="257"/>
      <c r="N251" s="257"/>
      <c r="O251" s="257"/>
      <c r="P251" s="257"/>
      <c r="Q251" s="257"/>
      <c r="R251" s="257"/>
      <c r="S251" s="257"/>
      <c r="T251" s="257"/>
      <c r="U251" s="257"/>
      <c r="V251" s="257"/>
      <c r="W251" s="257"/>
      <c r="X251" s="257"/>
      <c r="Y251" s="257"/>
      <c r="Z251" s="257"/>
    </row>
    <row r="252" spans="1:26" ht="12.75" customHeight="1" x14ac:dyDescent="0.25">
      <c r="A252" s="257"/>
      <c r="B252" s="257"/>
      <c r="C252" s="257"/>
      <c r="D252" s="257"/>
      <c r="E252" s="257"/>
      <c r="F252" s="257"/>
      <c r="G252" s="257"/>
      <c r="H252" s="257"/>
      <c r="I252" s="257"/>
      <c r="J252" s="257"/>
      <c r="K252" s="257"/>
      <c r="L252" s="257"/>
      <c r="M252" s="257"/>
      <c r="N252" s="257"/>
      <c r="O252" s="257"/>
      <c r="P252" s="257"/>
      <c r="Q252" s="257"/>
      <c r="R252" s="257"/>
      <c r="S252" s="257"/>
      <c r="T252" s="257"/>
      <c r="U252" s="257"/>
      <c r="V252" s="257"/>
      <c r="W252" s="257"/>
      <c r="X252" s="257"/>
      <c r="Y252" s="257"/>
      <c r="Z252" s="257"/>
    </row>
    <row r="253" spans="1:26" ht="12.75" customHeight="1" x14ac:dyDescent="0.25">
      <c r="A253" s="257"/>
      <c r="B253" s="257"/>
      <c r="C253" s="257"/>
      <c r="D253" s="257"/>
      <c r="E253" s="257"/>
      <c r="F253" s="257"/>
      <c r="G253" s="257"/>
      <c r="H253" s="257"/>
      <c r="I253" s="257"/>
      <c r="J253" s="257"/>
      <c r="K253" s="257"/>
      <c r="L253" s="257"/>
      <c r="M253" s="257"/>
      <c r="N253" s="257"/>
      <c r="O253" s="257"/>
      <c r="P253" s="257"/>
      <c r="Q253" s="257"/>
      <c r="R253" s="257"/>
      <c r="S253" s="257"/>
      <c r="T253" s="257"/>
      <c r="U253" s="257"/>
      <c r="V253" s="257"/>
      <c r="W253" s="257"/>
      <c r="X253" s="257"/>
      <c r="Y253" s="257"/>
      <c r="Z253" s="257"/>
    </row>
    <row r="254" spans="1:26" ht="12.75" customHeight="1" x14ac:dyDescent="0.25">
      <c r="A254" s="257"/>
      <c r="B254" s="257"/>
      <c r="C254" s="257"/>
      <c r="D254" s="257"/>
      <c r="E254" s="257"/>
      <c r="F254" s="257"/>
      <c r="G254" s="257"/>
      <c r="H254" s="257"/>
      <c r="I254" s="257"/>
      <c r="J254" s="257"/>
      <c r="K254" s="257"/>
      <c r="L254" s="257"/>
      <c r="M254" s="257"/>
      <c r="N254" s="257"/>
      <c r="O254" s="257"/>
      <c r="P254" s="257"/>
      <c r="Q254" s="257"/>
      <c r="R254" s="257"/>
      <c r="S254" s="257"/>
      <c r="T254" s="257"/>
      <c r="U254" s="257"/>
      <c r="V254" s="257"/>
      <c r="W254" s="257"/>
      <c r="X254" s="257"/>
      <c r="Y254" s="257"/>
      <c r="Z254" s="257"/>
    </row>
    <row r="255" spans="1:26" ht="12.75" customHeight="1" x14ac:dyDescent="0.25">
      <c r="A255" s="257"/>
      <c r="B255" s="257"/>
      <c r="C255" s="257"/>
      <c r="D255" s="257"/>
      <c r="E255" s="257"/>
      <c r="F255" s="257"/>
      <c r="G255" s="257"/>
      <c r="H255" s="257"/>
      <c r="I255" s="257"/>
      <c r="J255" s="257"/>
      <c r="K255" s="257"/>
      <c r="L255" s="257"/>
      <c r="M255" s="257"/>
      <c r="N255" s="257"/>
      <c r="O255" s="257"/>
      <c r="P255" s="257"/>
      <c r="Q255" s="257"/>
      <c r="R255" s="257"/>
      <c r="S255" s="257"/>
      <c r="T255" s="257"/>
      <c r="U255" s="257"/>
      <c r="V255" s="257"/>
      <c r="W255" s="257"/>
      <c r="X255" s="257"/>
      <c r="Y255" s="257"/>
      <c r="Z255" s="257"/>
    </row>
    <row r="256" spans="1:26" ht="12.75" customHeight="1" x14ac:dyDescent="0.25">
      <c r="A256" s="257"/>
      <c r="B256" s="257"/>
      <c r="C256" s="257"/>
      <c r="D256" s="257"/>
      <c r="E256" s="257"/>
      <c r="F256" s="257"/>
      <c r="G256" s="257"/>
      <c r="H256" s="257"/>
      <c r="I256" s="257"/>
      <c r="J256" s="257"/>
      <c r="K256" s="257"/>
      <c r="L256" s="257"/>
      <c r="M256" s="257"/>
      <c r="N256" s="257"/>
      <c r="O256" s="257"/>
      <c r="P256" s="257"/>
      <c r="Q256" s="257"/>
      <c r="R256" s="257"/>
      <c r="S256" s="257"/>
      <c r="T256" s="257"/>
      <c r="U256" s="257"/>
      <c r="V256" s="257"/>
      <c r="W256" s="257"/>
      <c r="X256" s="257"/>
      <c r="Y256" s="257"/>
      <c r="Z256" s="257"/>
    </row>
    <row r="257" spans="1:26" ht="12.75" customHeight="1" x14ac:dyDescent="0.25">
      <c r="A257" s="257"/>
      <c r="B257" s="257"/>
      <c r="C257" s="257"/>
      <c r="D257" s="257"/>
      <c r="E257" s="257"/>
      <c r="F257" s="257"/>
      <c r="G257" s="257"/>
      <c r="H257" s="257"/>
      <c r="I257" s="257"/>
      <c r="J257" s="257"/>
      <c r="K257" s="257"/>
      <c r="L257" s="257"/>
      <c r="M257" s="257"/>
      <c r="N257" s="257"/>
      <c r="O257" s="257"/>
      <c r="P257" s="257"/>
      <c r="Q257" s="257"/>
      <c r="R257" s="257"/>
      <c r="S257" s="257"/>
      <c r="T257" s="257"/>
      <c r="U257" s="257"/>
      <c r="V257" s="257"/>
      <c r="W257" s="257"/>
      <c r="X257" s="257"/>
      <c r="Y257" s="257"/>
      <c r="Z257" s="257"/>
    </row>
    <row r="258" spans="1:26" ht="12.75" customHeight="1" x14ac:dyDescent="0.25">
      <c r="A258" s="257"/>
      <c r="B258" s="257"/>
      <c r="C258" s="257"/>
      <c r="D258" s="257"/>
      <c r="E258" s="257"/>
      <c r="F258" s="257"/>
      <c r="G258" s="257"/>
      <c r="H258" s="257"/>
      <c r="I258" s="257"/>
      <c r="J258" s="257"/>
      <c r="K258" s="257"/>
      <c r="L258" s="257"/>
      <c r="M258" s="257"/>
      <c r="N258" s="257"/>
      <c r="O258" s="257"/>
      <c r="P258" s="257"/>
      <c r="Q258" s="257"/>
      <c r="R258" s="257"/>
      <c r="S258" s="257"/>
      <c r="T258" s="257"/>
      <c r="U258" s="257"/>
      <c r="V258" s="257"/>
      <c r="W258" s="257"/>
      <c r="X258" s="257"/>
      <c r="Y258" s="257"/>
      <c r="Z258" s="257"/>
    </row>
    <row r="259" spans="1:26" ht="12.75" customHeight="1" x14ac:dyDescent="0.25">
      <c r="A259" s="257"/>
      <c r="B259" s="257"/>
      <c r="C259" s="257"/>
      <c r="D259" s="257"/>
      <c r="E259" s="257"/>
      <c r="F259" s="257"/>
      <c r="G259" s="257"/>
      <c r="H259" s="257"/>
      <c r="I259" s="257"/>
      <c r="J259" s="257"/>
      <c r="K259" s="257"/>
      <c r="L259" s="257"/>
      <c r="M259" s="257"/>
      <c r="N259" s="257"/>
      <c r="O259" s="257"/>
      <c r="P259" s="257"/>
      <c r="Q259" s="257"/>
      <c r="R259" s="257"/>
      <c r="S259" s="257"/>
      <c r="T259" s="257"/>
      <c r="U259" s="257"/>
      <c r="V259" s="257"/>
      <c r="W259" s="257"/>
      <c r="X259" s="257"/>
      <c r="Y259" s="257"/>
      <c r="Z259" s="257"/>
    </row>
    <row r="260" spans="1:26" ht="12.75" customHeight="1" x14ac:dyDescent="0.25">
      <c r="A260" s="257"/>
      <c r="B260" s="257"/>
      <c r="C260" s="257"/>
      <c r="D260" s="257"/>
      <c r="E260" s="257"/>
      <c r="F260" s="257"/>
      <c r="G260" s="257"/>
      <c r="H260" s="257"/>
      <c r="I260" s="257"/>
      <c r="J260" s="257"/>
      <c r="K260" s="257"/>
      <c r="L260" s="257"/>
      <c r="M260" s="257"/>
      <c r="N260" s="257"/>
      <c r="O260" s="257"/>
      <c r="P260" s="257"/>
      <c r="Q260" s="257"/>
      <c r="R260" s="257"/>
      <c r="S260" s="257"/>
      <c r="T260" s="257"/>
      <c r="U260" s="257"/>
      <c r="V260" s="257"/>
      <c r="W260" s="257"/>
      <c r="X260" s="257"/>
      <c r="Y260" s="257"/>
      <c r="Z260" s="257"/>
    </row>
    <row r="261" spans="1:26" ht="12.75" customHeight="1" x14ac:dyDescent="0.25">
      <c r="A261" s="257"/>
      <c r="B261" s="257"/>
      <c r="C261" s="257"/>
      <c r="D261" s="257"/>
      <c r="E261" s="257"/>
      <c r="F261" s="257"/>
      <c r="G261" s="257"/>
      <c r="H261" s="257"/>
      <c r="I261" s="257"/>
      <c r="J261" s="257"/>
      <c r="K261" s="257"/>
      <c r="L261" s="257"/>
      <c r="M261" s="257"/>
      <c r="N261" s="257"/>
      <c r="O261" s="257"/>
      <c r="P261" s="257"/>
      <c r="Q261" s="257"/>
      <c r="R261" s="257"/>
      <c r="S261" s="257"/>
      <c r="T261" s="257"/>
      <c r="U261" s="257"/>
      <c r="V261" s="257"/>
      <c r="W261" s="257"/>
      <c r="X261" s="257"/>
      <c r="Y261" s="257"/>
      <c r="Z261" s="257"/>
    </row>
    <row r="262" spans="1:26" ht="12.75" customHeight="1" x14ac:dyDescent="0.25">
      <c r="A262" s="257"/>
      <c r="B262" s="257"/>
      <c r="C262" s="257"/>
      <c r="D262" s="257"/>
      <c r="E262" s="257"/>
      <c r="F262" s="257"/>
      <c r="G262" s="257"/>
      <c r="H262" s="257"/>
      <c r="I262" s="257"/>
      <c r="J262" s="257"/>
      <c r="K262" s="257"/>
      <c r="L262" s="257"/>
      <c r="M262" s="257"/>
      <c r="N262" s="257"/>
      <c r="O262" s="257"/>
      <c r="P262" s="257"/>
      <c r="Q262" s="257"/>
      <c r="R262" s="257"/>
      <c r="S262" s="257"/>
      <c r="T262" s="257"/>
      <c r="U262" s="257"/>
      <c r="V262" s="257"/>
      <c r="W262" s="257"/>
      <c r="X262" s="257"/>
      <c r="Y262" s="257"/>
      <c r="Z262" s="257"/>
    </row>
    <row r="263" spans="1:26" ht="12.75" customHeight="1" x14ac:dyDescent="0.25">
      <c r="A263" s="257"/>
      <c r="B263" s="257"/>
      <c r="C263" s="257"/>
      <c r="D263" s="257"/>
      <c r="E263" s="257"/>
      <c r="F263" s="257"/>
      <c r="G263" s="257"/>
      <c r="H263" s="257"/>
      <c r="I263" s="257"/>
      <c r="J263" s="257"/>
      <c r="K263" s="257"/>
      <c r="L263" s="257"/>
      <c r="M263" s="257"/>
      <c r="N263" s="257"/>
      <c r="O263" s="257"/>
      <c r="P263" s="257"/>
      <c r="Q263" s="257"/>
      <c r="R263" s="257"/>
      <c r="S263" s="257"/>
      <c r="T263" s="257"/>
      <c r="U263" s="257"/>
      <c r="V263" s="257"/>
      <c r="W263" s="257"/>
      <c r="X263" s="257"/>
      <c r="Y263" s="257"/>
      <c r="Z263" s="257"/>
    </row>
    <row r="264" spans="1:26" ht="12.75" customHeight="1" x14ac:dyDescent="0.25">
      <c r="A264" s="257"/>
      <c r="B264" s="257"/>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row>
    <row r="265" spans="1:26" ht="12.75" customHeight="1" x14ac:dyDescent="0.25">
      <c r="A265" s="257"/>
      <c r="B265" s="257"/>
      <c r="C265" s="257"/>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row>
    <row r="266" spans="1:26" ht="12.75" customHeight="1" x14ac:dyDescent="0.25">
      <c r="A266" s="257"/>
      <c r="B266" s="257"/>
      <c r="C266" s="257"/>
      <c r="D266" s="257"/>
      <c r="E266" s="257"/>
      <c r="F266" s="257"/>
      <c r="G266" s="257"/>
      <c r="H266" s="257"/>
      <c r="I266" s="257"/>
      <c r="J266" s="257"/>
      <c r="K266" s="257"/>
      <c r="L266" s="257"/>
      <c r="M266" s="257"/>
      <c r="N266" s="257"/>
      <c r="O266" s="257"/>
      <c r="P266" s="257"/>
      <c r="Q266" s="257"/>
      <c r="R266" s="257"/>
      <c r="S266" s="257"/>
      <c r="T266" s="257"/>
      <c r="U266" s="257"/>
      <c r="V266" s="257"/>
      <c r="W266" s="257"/>
      <c r="X266" s="257"/>
      <c r="Y266" s="257"/>
      <c r="Z266" s="257"/>
    </row>
    <row r="267" spans="1:26" ht="12.75" customHeight="1" x14ac:dyDescent="0.25">
      <c r="A267" s="257"/>
      <c r="B267" s="257"/>
      <c r="C267" s="257"/>
      <c r="D267" s="257"/>
      <c r="E267" s="257"/>
      <c r="F267" s="257"/>
      <c r="G267" s="257"/>
      <c r="H267" s="257"/>
      <c r="I267" s="257"/>
      <c r="J267" s="257"/>
      <c r="K267" s="257"/>
      <c r="L267" s="257"/>
      <c r="M267" s="257"/>
      <c r="N267" s="257"/>
      <c r="O267" s="257"/>
      <c r="P267" s="257"/>
      <c r="Q267" s="257"/>
      <c r="R267" s="257"/>
      <c r="S267" s="257"/>
      <c r="T267" s="257"/>
      <c r="U267" s="257"/>
      <c r="V267" s="257"/>
      <c r="W267" s="257"/>
      <c r="X267" s="257"/>
      <c r="Y267" s="257"/>
      <c r="Z267" s="257"/>
    </row>
    <row r="268" spans="1:26" ht="12.75" customHeight="1" x14ac:dyDescent="0.25">
      <c r="A268" s="257"/>
      <c r="B268" s="257"/>
      <c r="C268" s="257"/>
      <c r="D268" s="257"/>
      <c r="E268" s="257"/>
      <c r="F268" s="257"/>
      <c r="G268" s="257"/>
      <c r="H268" s="257"/>
      <c r="I268" s="257"/>
      <c r="J268" s="257"/>
      <c r="K268" s="257"/>
      <c r="L268" s="257"/>
      <c r="M268" s="257"/>
      <c r="N268" s="257"/>
      <c r="O268" s="257"/>
      <c r="P268" s="257"/>
      <c r="Q268" s="257"/>
      <c r="R268" s="257"/>
      <c r="S268" s="257"/>
      <c r="T268" s="257"/>
      <c r="U268" s="257"/>
      <c r="V268" s="257"/>
      <c r="W268" s="257"/>
      <c r="X268" s="257"/>
      <c r="Y268" s="257"/>
      <c r="Z268" s="257"/>
    </row>
    <row r="269" spans="1:26" ht="12.75" customHeight="1" x14ac:dyDescent="0.25">
      <c r="A269" s="257"/>
      <c r="B269" s="257"/>
      <c r="C269" s="257"/>
      <c r="D269" s="257"/>
      <c r="E269" s="257"/>
      <c r="F269" s="257"/>
      <c r="G269" s="257"/>
      <c r="H269" s="257"/>
      <c r="I269" s="257"/>
      <c r="J269" s="257"/>
      <c r="K269" s="257"/>
      <c r="L269" s="257"/>
      <c r="M269" s="257"/>
      <c r="N269" s="257"/>
      <c r="O269" s="257"/>
      <c r="P269" s="257"/>
      <c r="Q269" s="257"/>
      <c r="R269" s="257"/>
      <c r="S269" s="257"/>
      <c r="T269" s="257"/>
      <c r="U269" s="257"/>
      <c r="V269" s="257"/>
      <c r="W269" s="257"/>
      <c r="X269" s="257"/>
      <c r="Y269" s="257"/>
      <c r="Z269" s="257"/>
    </row>
    <row r="270" spans="1:26" ht="12.75" customHeight="1" x14ac:dyDescent="0.25">
      <c r="A270" s="257"/>
      <c r="B270" s="257"/>
      <c r="C270" s="257"/>
      <c r="D270" s="257"/>
      <c r="E270" s="257"/>
      <c r="F270" s="257"/>
      <c r="G270" s="257"/>
      <c r="H270" s="257"/>
      <c r="I270" s="257"/>
      <c r="J270" s="257"/>
      <c r="K270" s="257"/>
      <c r="L270" s="257"/>
      <c r="M270" s="257"/>
      <c r="N270" s="257"/>
      <c r="O270" s="257"/>
      <c r="P270" s="257"/>
      <c r="Q270" s="257"/>
      <c r="R270" s="257"/>
      <c r="S270" s="257"/>
      <c r="T270" s="257"/>
      <c r="U270" s="257"/>
      <c r="V270" s="257"/>
      <c r="W270" s="257"/>
      <c r="X270" s="257"/>
      <c r="Y270" s="257"/>
      <c r="Z270" s="257"/>
    </row>
    <row r="271" spans="1:26" ht="12.75" customHeight="1" x14ac:dyDescent="0.25">
      <c r="A271" s="257"/>
      <c r="B271" s="257"/>
      <c r="C271" s="257"/>
      <c r="D271" s="257"/>
      <c r="E271" s="257"/>
      <c r="F271" s="257"/>
      <c r="G271" s="257"/>
      <c r="H271" s="257"/>
      <c r="I271" s="257"/>
      <c r="J271" s="257"/>
      <c r="K271" s="257"/>
      <c r="L271" s="257"/>
      <c r="M271" s="257"/>
      <c r="N271" s="257"/>
      <c r="O271" s="257"/>
      <c r="P271" s="257"/>
      <c r="Q271" s="257"/>
      <c r="R271" s="257"/>
      <c r="S271" s="257"/>
      <c r="T271" s="257"/>
      <c r="U271" s="257"/>
      <c r="V271" s="257"/>
      <c r="W271" s="257"/>
      <c r="X271" s="257"/>
      <c r="Y271" s="257"/>
      <c r="Z271" s="257"/>
    </row>
    <row r="272" spans="1:26" ht="12.75" customHeight="1" x14ac:dyDescent="0.25">
      <c r="A272" s="257"/>
      <c r="B272" s="257"/>
      <c r="C272" s="257"/>
      <c r="D272" s="257"/>
      <c r="E272" s="257"/>
      <c r="F272" s="257"/>
      <c r="G272" s="257"/>
      <c r="H272" s="257"/>
      <c r="I272" s="257"/>
      <c r="J272" s="257"/>
      <c r="K272" s="257"/>
      <c r="L272" s="257"/>
      <c r="M272" s="257"/>
      <c r="N272" s="257"/>
      <c r="O272" s="257"/>
      <c r="P272" s="257"/>
      <c r="Q272" s="257"/>
      <c r="R272" s="257"/>
      <c r="S272" s="257"/>
      <c r="T272" s="257"/>
      <c r="U272" s="257"/>
      <c r="V272" s="257"/>
      <c r="W272" s="257"/>
      <c r="X272" s="257"/>
      <c r="Y272" s="257"/>
      <c r="Z272" s="257"/>
    </row>
    <row r="273" spans="1:26" ht="12.75" customHeight="1" x14ac:dyDescent="0.25">
      <c r="A273" s="257"/>
      <c r="B273" s="257"/>
      <c r="C273" s="257"/>
      <c r="D273" s="257"/>
      <c r="E273" s="257"/>
      <c r="F273" s="257"/>
      <c r="G273" s="257"/>
      <c r="H273" s="257"/>
      <c r="I273" s="257"/>
      <c r="J273" s="257"/>
      <c r="K273" s="257"/>
      <c r="L273" s="257"/>
      <c r="M273" s="257"/>
      <c r="N273" s="257"/>
      <c r="O273" s="257"/>
      <c r="P273" s="257"/>
      <c r="Q273" s="257"/>
      <c r="R273" s="257"/>
      <c r="S273" s="257"/>
      <c r="T273" s="257"/>
      <c r="U273" s="257"/>
      <c r="V273" s="257"/>
      <c r="W273" s="257"/>
      <c r="X273" s="257"/>
      <c r="Y273" s="257"/>
      <c r="Z273" s="257"/>
    </row>
    <row r="274" spans="1:26" ht="12.75" customHeight="1" x14ac:dyDescent="0.25">
      <c r="A274" s="257"/>
      <c r="B274" s="257"/>
      <c r="C274" s="257"/>
      <c r="D274" s="257"/>
      <c r="E274" s="257"/>
      <c r="F274" s="257"/>
      <c r="G274" s="257"/>
      <c r="H274" s="257"/>
      <c r="I274" s="257"/>
      <c r="J274" s="257"/>
      <c r="K274" s="257"/>
      <c r="L274" s="257"/>
      <c r="M274" s="257"/>
      <c r="N274" s="257"/>
      <c r="O274" s="257"/>
      <c r="P274" s="257"/>
      <c r="Q274" s="257"/>
      <c r="R274" s="257"/>
      <c r="S274" s="257"/>
      <c r="T274" s="257"/>
      <c r="U274" s="257"/>
      <c r="V274" s="257"/>
      <c r="W274" s="257"/>
      <c r="X274" s="257"/>
      <c r="Y274" s="257"/>
      <c r="Z274" s="257"/>
    </row>
    <row r="275" spans="1:26" ht="12.75" customHeight="1" x14ac:dyDescent="0.25">
      <c r="A275" s="257"/>
      <c r="B275" s="257"/>
      <c r="C275" s="257"/>
      <c r="D275" s="257"/>
      <c r="E275" s="257"/>
      <c r="F275" s="257"/>
      <c r="G275" s="257"/>
      <c r="H275" s="257"/>
      <c r="I275" s="257"/>
      <c r="J275" s="257"/>
      <c r="K275" s="257"/>
      <c r="L275" s="257"/>
      <c r="M275" s="257"/>
      <c r="N275" s="257"/>
      <c r="O275" s="257"/>
      <c r="P275" s="257"/>
      <c r="Q275" s="257"/>
      <c r="R275" s="257"/>
      <c r="S275" s="257"/>
      <c r="T275" s="257"/>
      <c r="U275" s="257"/>
      <c r="V275" s="257"/>
      <c r="W275" s="257"/>
      <c r="X275" s="257"/>
      <c r="Y275" s="257"/>
      <c r="Z275" s="257"/>
    </row>
    <row r="276" spans="1:26" ht="12.75" customHeight="1" x14ac:dyDescent="0.25">
      <c r="A276" s="257"/>
      <c r="B276" s="257"/>
      <c r="C276" s="257"/>
      <c r="D276" s="257"/>
      <c r="E276" s="257"/>
      <c r="F276" s="257"/>
      <c r="G276" s="257"/>
      <c r="H276" s="257"/>
      <c r="I276" s="257"/>
      <c r="J276" s="257"/>
      <c r="K276" s="257"/>
      <c r="L276" s="257"/>
      <c r="M276" s="257"/>
      <c r="N276" s="257"/>
      <c r="O276" s="257"/>
      <c r="P276" s="257"/>
      <c r="Q276" s="257"/>
      <c r="R276" s="257"/>
      <c r="S276" s="257"/>
      <c r="T276" s="257"/>
      <c r="U276" s="257"/>
      <c r="V276" s="257"/>
      <c r="W276" s="257"/>
      <c r="X276" s="257"/>
      <c r="Y276" s="257"/>
      <c r="Z276" s="257"/>
    </row>
    <row r="277" spans="1:26" ht="12.75" customHeight="1" x14ac:dyDescent="0.25">
      <c r="A277" s="257"/>
      <c r="B277" s="257"/>
      <c r="C277" s="257"/>
      <c r="D277" s="257"/>
      <c r="E277" s="257"/>
      <c r="F277" s="257"/>
      <c r="G277" s="257"/>
      <c r="H277" s="257"/>
      <c r="I277" s="257"/>
      <c r="J277" s="257"/>
      <c r="K277" s="257"/>
      <c r="L277" s="257"/>
      <c r="M277" s="257"/>
      <c r="N277" s="257"/>
      <c r="O277" s="257"/>
      <c r="P277" s="257"/>
      <c r="Q277" s="257"/>
      <c r="R277" s="257"/>
      <c r="S277" s="257"/>
      <c r="T277" s="257"/>
      <c r="U277" s="257"/>
      <c r="V277" s="257"/>
      <c r="W277" s="257"/>
      <c r="X277" s="257"/>
      <c r="Y277" s="257"/>
      <c r="Z277" s="257"/>
    </row>
    <row r="278" spans="1:26" ht="12.75" customHeight="1" x14ac:dyDescent="0.25">
      <c r="A278" s="257"/>
      <c r="B278" s="257"/>
      <c r="C278" s="257"/>
      <c r="D278" s="257"/>
      <c r="E278" s="257"/>
      <c r="F278" s="257"/>
      <c r="G278" s="257"/>
      <c r="H278" s="257"/>
      <c r="I278" s="257"/>
      <c r="J278" s="257"/>
      <c r="K278" s="257"/>
      <c r="L278" s="257"/>
      <c r="M278" s="257"/>
      <c r="N278" s="257"/>
      <c r="O278" s="257"/>
      <c r="P278" s="257"/>
      <c r="Q278" s="257"/>
      <c r="R278" s="257"/>
      <c r="S278" s="257"/>
      <c r="T278" s="257"/>
      <c r="U278" s="257"/>
      <c r="V278" s="257"/>
      <c r="W278" s="257"/>
      <c r="X278" s="257"/>
      <c r="Y278" s="257"/>
      <c r="Z278" s="257"/>
    </row>
    <row r="279" spans="1:26" ht="12.75" customHeight="1" x14ac:dyDescent="0.25">
      <c r="A279" s="257"/>
      <c r="B279" s="257"/>
      <c r="C279" s="257"/>
      <c r="D279" s="257"/>
      <c r="E279" s="257"/>
      <c r="F279" s="257"/>
      <c r="G279" s="257"/>
      <c r="H279" s="257"/>
      <c r="I279" s="257"/>
      <c r="J279" s="257"/>
      <c r="K279" s="257"/>
      <c r="L279" s="257"/>
      <c r="M279" s="257"/>
      <c r="N279" s="257"/>
      <c r="O279" s="257"/>
      <c r="P279" s="257"/>
      <c r="Q279" s="257"/>
      <c r="R279" s="257"/>
      <c r="S279" s="257"/>
      <c r="T279" s="257"/>
      <c r="U279" s="257"/>
      <c r="V279" s="257"/>
      <c r="W279" s="257"/>
      <c r="X279" s="257"/>
      <c r="Y279" s="257"/>
      <c r="Z279" s="257"/>
    </row>
    <row r="280" spans="1:26" ht="12.75" customHeight="1" x14ac:dyDescent="0.25">
      <c r="A280" s="257"/>
      <c r="B280" s="257"/>
      <c r="C280" s="257"/>
      <c r="D280" s="257"/>
      <c r="E280" s="257"/>
      <c r="F280" s="257"/>
      <c r="G280" s="257"/>
      <c r="H280" s="257"/>
      <c r="I280" s="257"/>
      <c r="J280" s="257"/>
      <c r="K280" s="257"/>
      <c r="L280" s="257"/>
      <c r="M280" s="257"/>
      <c r="N280" s="257"/>
      <c r="O280" s="257"/>
      <c r="P280" s="257"/>
      <c r="Q280" s="257"/>
      <c r="R280" s="257"/>
      <c r="S280" s="257"/>
      <c r="T280" s="257"/>
      <c r="U280" s="257"/>
      <c r="V280" s="257"/>
      <c r="W280" s="257"/>
      <c r="X280" s="257"/>
      <c r="Y280" s="257"/>
      <c r="Z280" s="257"/>
    </row>
    <row r="281" spans="1:26" ht="12.75" customHeight="1" x14ac:dyDescent="0.25">
      <c r="A281" s="257"/>
      <c r="B281" s="257"/>
      <c r="C281" s="257"/>
      <c r="D281" s="257"/>
      <c r="E281" s="257"/>
      <c r="F281" s="257"/>
      <c r="G281" s="257"/>
      <c r="H281" s="257"/>
      <c r="I281" s="257"/>
      <c r="J281" s="257"/>
      <c r="K281" s="257"/>
      <c r="L281" s="257"/>
      <c r="M281" s="257"/>
      <c r="N281" s="257"/>
      <c r="O281" s="257"/>
      <c r="P281" s="257"/>
      <c r="Q281" s="257"/>
      <c r="R281" s="257"/>
      <c r="S281" s="257"/>
      <c r="T281" s="257"/>
      <c r="U281" s="257"/>
      <c r="V281" s="257"/>
      <c r="W281" s="257"/>
      <c r="X281" s="257"/>
      <c r="Y281" s="257"/>
      <c r="Z281" s="257"/>
    </row>
    <row r="282" spans="1:26" ht="12.75" customHeight="1" x14ac:dyDescent="0.25">
      <c r="A282" s="257"/>
      <c r="B282" s="257"/>
      <c r="C282" s="257"/>
      <c r="D282" s="257"/>
      <c r="E282" s="257"/>
      <c r="F282" s="257"/>
      <c r="G282" s="257"/>
      <c r="H282" s="257"/>
      <c r="I282" s="257"/>
      <c r="J282" s="257"/>
      <c r="K282" s="257"/>
      <c r="L282" s="257"/>
      <c r="M282" s="257"/>
      <c r="N282" s="257"/>
      <c r="O282" s="257"/>
      <c r="P282" s="257"/>
      <c r="Q282" s="257"/>
      <c r="R282" s="257"/>
      <c r="S282" s="257"/>
      <c r="T282" s="257"/>
      <c r="U282" s="257"/>
      <c r="V282" s="257"/>
      <c r="W282" s="257"/>
      <c r="X282" s="257"/>
      <c r="Y282" s="257"/>
      <c r="Z282" s="257"/>
    </row>
    <row r="283" spans="1:26" ht="12.75" customHeight="1" x14ac:dyDescent="0.25">
      <c r="A283" s="257"/>
      <c r="B283" s="257"/>
      <c r="C283" s="257"/>
      <c r="D283" s="257"/>
      <c r="E283" s="257"/>
      <c r="F283" s="257"/>
      <c r="G283" s="257"/>
      <c r="H283" s="257"/>
      <c r="I283" s="257"/>
      <c r="J283" s="257"/>
      <c r="K283" s="257"/>
      <c r="L283" s="257"/>
      <c r="M283" s="257"/>
      <c r="N283" s="257"/>
      <c r="O283" s="257"/>
      <c r="P283" s="257"/>
      <c r="Q283" s="257"/>
      <c r="R283" s="257"/>
      <c r="S283" s="257"/>
      <c r="T283" s="257"/>
      <c r="U283" s="257"/>
      <c r="V283" s="257"/>
      <c r="W283" s="257"/>
      <c r="X283" s="257"/>
      <c r="Y283" s="257"/>
      <c r="Z283" s="257"/>
    </row>
    <row r="284" spans="1:26" ht="12.75" customHeight="1" x14ac:dyDescent="0.25">
      <c r="A284" s="257"/>
      <c r="B284" s="257"/>
      <c r="C284" s="257"/>
      <c r="D284" s="257"/>
      <c r="E284" s="257"/>
      <c r="F284" s="257"/>
      <c r="G284" s="257"/>
      <c r="H284" s="257"/>
      <c r="I284" s="257"/>
      <c r="J284" s="257"/>
      <c r="K284" s="257"/>
      <c r="L284" s="257"/>
      <c r="M284" s="257"/>
      <c r="N284" s="257"/>
      <c r="O284" s="257"/>
      <c r="P284" s="257"/>
      <c r="Q284" s="257"/>
      <c r="R284" s="257"/>
      <c r="S284" s="257"/>
      <c r="T284" s="257"/>
      <c r="U284" s="257"/>
      <c r="V284" s="257"/>
      <c r="W284" s="257"/>
      <c r="X284" s="257"/>
      <c r="Y284" s="257"/>
      <c r="Z284" s="257"/>
    </row>
    <row r="285" spans="1:26" ht="12.75" customHeight="1" x14ac:dyDescent="0.25">
      <c r="A285" s="257"/>
      <c r="B285" s="257"/>
      <c r="C285" s="257"/>
      <c r="D285" s="257"/>
      <c r="E285" s="257"/>
      <c r="F285" s="257"/>
      <c r="G285" s="257"/>
      <c r="H285" s="257"/>
      <c r="I285" s="257"/>
      <c r="J285" s="257"/>
      <c r="K285" s="257"/>
      <c r="L285" s="257"/>
      <c r="M285" s="257"/>
      <c r="N285" s="257"/>
      <c r="O285" s="257"/>
      <c r="P285" s="257"/>
      <c r="Q285" s="257"/>
      <c r="R285" s="257"/>
      <c r="S285" s="257"/>
      <c r="T285" s="257"/>
      <c r="U285" s="257"/>
      <c r="V285" s="257"/>
      <c r="W285" s="257"/>
      <c r="X285" s="257"/>
      <c r="Y285" s="257"/>
      <c r="Z285" s="257"/>
    </row>
    <row r="286" spans="1:26" ht="12.75" customHeight="1" x14ac:dyDescent="0.25">
      <c r="A286" s="257"/>
      <c r="B286" s="257"/>
      <c r="C286" s="257"/>
      <c r="D286" s="257"/>
      <c r="E286" s="257"/>
      <c r="F286" s="257"/>
      <c r="G286" s="257"/>
      <c r="H286" s="257"/>
      <c r="I286" s="257"/>
      <c r="J286" s="257"/>
      <c r="K286" s="257"/>
      <c r="L286" s="257"/>
      <c r="M286" s="257"/>
      <c r="N286" s="257"/>
      <c r="O286" s="257"/>
      <c r="P286" s="257"/>
      <c r="Q286" s="257"/>
      <c r="R286" s="257"/>
      <c r="S286" s="257"/>
      <c r="T286" s="257"/>
      <c r="U286" s="257"/>
      <c r="V286" s="257"/>
      <c r="W286" s="257"/>
      <c r="X286" s="257"/>
      <c r="Y286" s="257"/>
      <c r="Z286" s="257"/>
    </row>
    <row r="287" spans="1:26" ht="12.75" customHeight="1" x14ac:dyDescent="0.25">
      <c r="A287" s="257"/>
      <c r="B287" s="257"/>
      <c r="C287" s="257"/>
      <c r="D287" s="257"/>
      <c r="E287" s="257"/>
      <c r="F287" s="257"/>
      <c r="G287" s="257"/>
      <c r="H287" s="257"/>
      <c r="I287" s="257"/>
      <c r="J287" s="257"/>
      <c r="K287" s="257"/>
      <c r="L287" s="257"/>
      <c r="M287" s="257"/>
      <c r="N287" s="257"/>
      <c r="O287" s="257"/>
      <c r="P287" s="257"/>
      <c r="Q287" s="257"/>
      <c r="R287" s="257"/>
      <c r="S287" s="257"/>
      <c r="T287" s="257"/>
      <c r="U287" s="257"/>
      <c r="V287" s="257"/>
      <c r="W287" s="257"/>
      <c r="X287" s="257"/>
      <c r="Y287" s="257"/>
      <c r="Z287" s="257"/>
    </row>
    <row r="288" spans="1:26" ht="12.75" customHeight="1" x14ac:dyDescent="0.25">
      <c r="A288" s="257"/>
      <c r="B288" s="257"/>
      <c r="C288" s="257"/>
      <c r="D288" s="257"/>
      <c r="E288" s="257"/>
      <c r="F288" s="257"/>
      <c r="G288" s="257"/>
      <c r="H288" s="257"/>
      <c r="I288" s="257"/>
      <c r="J288" s="257"/>
      <c r="K288" s="257"/>
      <c r="L288" s="257"/>
      <c r="M288" s="257"/>
      <c r="N288" s="257"/>
      <c r="O288" s="257"/>
      <c r="P288" s="257"/>
      <c r="Q288" s="257"/>
      <c r="R288" s="257"/>
      <c r="S288" s="257"/>
      <c r="T288" s="257"/>
      <c r="U288" s="257"/>
      <c r="V288" s="257"/>
      <c r="W288" s="257"/>
      <c r="X288" s="257"/>
      <c r="Y288" s="257"/>
      <c r="Z288" s="257"/>
    </row>
    <row r="289" spans="1:26" ht="12.75" customHeight="1" x14ac:dyDescent="0.25">
      <c r="A289" s="257"/>
      <c r="B289" s="257"/>
      <c r="C289" s="257"/>
      <c r="D289" s="257"/>
      <c r="E289" s="257"/>
      <c r="F289" s="257"/>
      <c r="G289" s="257"/>
      <c r="H289" s="257"/>
      <c r="I289" s="257"/>
      <c r="J289" s="257"/>
      <c r="K289" s="257"/>
      <c r="L289" s="257"/>
      <c r="M289" s="257"/>
      <c r="N289" s="257"/>
      <c r="O289" s="257"/>
      <c r="P289" s="257"/>
      <c r="Q289" s="257"/>
      <c r="R289" s="257"/>
      <c r="S289" s="257"/>
      <c r="T289" s="257"/>
      <c r="U289" s="257"/>
      <c r="V289" s="257"/>
      <c r="W289" s="257"/>
      <c r="X289" s="257"/>
      <c r="Y289" s="257"/>
      <c r="Z289" s="257"/>
    </row>
    <row r="290" spans="1:26" ht="12.75" customHeight="1" x14ac:dyDescent="0.25">
      <c r="A290" s="257"/>
      <c r="B290" s="257"/>
      <c r="C290" s="257"/>
      <c r="D290" s="257"/>
      <c r="E290" s="257"/>
      <c r="F290" s="257"/>
      <c r="G290" s="257"/>
      <c r="H290" s="257"/>
      <c r="I290" s="257"/>
      <c r="J290" s="257"/>
      <c r="K290" s="257"/>
      <c r="L290" s="257"/>
      <c r="M290" s="257"/>
      <c r="N290" s="257"/>
      <c r="O290" s="257"/>
      <c r="P290" s="257"/>
      <c r="Q290" s="257"/>
      <c r="R290" s="257"/>
      <c r="S290" s="257"/>
      <c r="T290" s="257"/>
      <c r="U290" s="257"/>
      <c r="V290" s="257"/>
      <c r="W290" s="257"/>
      <c r="X290" s="257"/>
      <c r="Y290" s="257"/>
      <c r="Z290" s="257"/>
    </row>
    <row r="291" spans="1:26" ht="12.75" customHeight="1" x14ac:dyDescent="0.25">
      <c r="A291" s="257"/>
      <c r="B291" s="257"/>
      <c r="C291" s="257"/>
      <c r="D291" s="257"/>
      <c r="E291" s="257"/>
      <c r="F291" s="257"/>
      <c r="G291" s="257"/>
      <c r="H291" s="257"/>
      <c r="I291" s="257"/>
      <c r="J291" s="257"/>
      <c r="K291" s="257"/>
      <c r="L291" s="257"/>
      <c r="M291" s="257"/>
      <c r="N291" s="257"/>
      <c r="O291" s="257"/>
      <c r="P291" s="257"/>
      <c r="Q291" s="257"/>
      <c r="R291" s="257"/>
      <c r="S291" s="257"/>
      <c r="T291" s="257"/>
      <c r="U291" s="257"/>
      <c r="V291" s="257"/>
      <c r="W291" s="257"/>
      <c r="X291" s="257"/>
      <c r="Y291" s="257"/>
      <c r="Z291" s="257"/>
    </row>
    <row r="292" spans="1:26" ht="12.75" customHeight="1" x14ac:dyDescent="0.25">
      <c r="A292" s="257"/>
      <c r="B292" s="257"/>
      <c r="C292" s="257"/>
      <c r="D292" s="257"/>
      <c r="E292" s="257"/>
      <c r="F292" s="257"/>
      <c r="G292" s="257"/>
      <c r="H292" s="257"/>
      <c r="I292" s="257"/>
      <c r="J292" s="257"/>
      <c r="K292" s="257"/>
      <c r="L292" s="257"/>
      <c r="M292" s="257"/>
      <c r="N292" s="257"/>
      <c r="O292" s="257"/>
      <c r="P292" s="257"/>
      <c r="Q292" s="257"/>
      <c r="R292" s="257"/>
      <c r="S292" s="257"/>
      <c r="T292" s="257"/>
      <c r="U292" s="257"/>
      <c r="V292" s="257"/>
      <c r="W292" s="257"/>
      <c r="X292" s="257"/>
      <c r="Y292" s="257"/>
      <c r="Z292" s="257"/>
    </row>
    <row r="293" spans="1:26" ht="12.75" customHeight="1" x14ac:dyDescent="0.25">
      <c r="A293" s="257"/>
      <c r="B293" s="257"/>
      <c r="C293" s="257"/>
      <c r="D293" s="257"/>
      <c r="E293" s="257"/>
      <c r="F293" s="257"/>
      <c r="G293" s="257"/>
      <c r="H293" s="257"/>
      <c r="I293" s="257"/>
      <c r="J293" s="257"/>
      <c r="K293" s="257"/>
      <c r="L293" s="257"/>
      <c r="M293" s="257"/>
      <c r="N293" s="257"/>
      <c r="O293" s="257"/>
      <c r="P293" s="257"/>
      <c r="Q293" s="257"/>
      <c r="R293" s="257"/>
      <c r="S293" s="257"/>
      <c r="T293" s="257"/>
      <c r="U293" s="257"/>
      <c r="V293" s="257"/>
      <c r="W293" s="257"/>
      <c r="X293" s="257"/>
      <c r="Y293" s="257"/>
      <c r="Z293" s="257"/>
    </row>
    <row r="294" spans="1:26" ht="12.75" customHeight="1" x14ac:dyDescent="0.25">
      <c r="A294" s="257"/>
      <c r="B294" s="257"/>
      <c r="C294" s="257"/>
      <c r="D294" s="257"/>
      <c r="E294" s="257"/>
      <c r="F294" s="257"/>
      <c r="G294" s="257"/>
      <c r="H294" s="257"/>
      <c r="I294" s="257"/>
      <c r="J294" s="257"/>
      <c r="K294" s="257"/>
      <c r="L294" s="257"/>
      <c r="M294" s="257"/>
      <c r="N294" s="257"/>
      <c r="O294" s="257"/>
      <c r="P294" s="257"/>
      <c r="Q294" s="257"/>
      <c r="R294" s="257"/>
      <c r="S294" s="257"/>
      <c r="T294" s="257"/>
      <c r="U294" s="257"/>
      <c r="V294" s="257"/>
      <c r="W294" s="257"/>
      <c r="X294" s="257"/>
      <c r="Y294" s="257"/>
      <c r="Z294" s="257"/>
    </row>
    <row r="295" spans="1:26" ht="12.75" customHeight="1" x14ac:dyDescent="0.25">
      <c r="A295" s="257"/>
      <c r="B295" s="257"/>
      <c r="C295" s="257"/>
      <c r="D295" s="257"/>
      <c r="E295" s="257"/>
      <c r="F295" s="257"/>
      <c r="G295" s="257"/>
      <c r="H295" s="257"/>
      <c r="I295" s="257"/>
      <c r="J295" s="257"/>
      <c r="K295" s="257"/>
      <c r="L295" s="257"/>
      <c r="M295" s="257"/>
      <c r="N295" s="257"/>
      <c r="O295" s="257"/>
      <c r="P295" s="257"/>
      <c r="Q295" s="257"/>
      <c r="R295" s="257"/>
      <c r="S295" s="257"/>
      <c r="T295" s="257"/>
      <c r="U295" s="257"/>
      <c r="V295" s="257"/>
      <c r="W295" s="257"/>
      <c r="X295" s="257"/>
      <c r="Y295" s="257"/>
      <c r="Z295" s="257"/>
    </row>
    <row r="296" spans="1:26" ht="12.75" customHeight="1" x14ac:dyDescent="0.25">
      <c r="A296" s="257"/>
      <c r="B296" s="257"/>
      <c r="C296" s="257"/>
      <c r="D296" s="257"/>
      <c r="E296" s="257"/>
      <c r="F296" s="257"/>
      <c r="G296" s="257"/>
      <c r="H296" s="257"/>
      <c r="I296" s="257"/>
      <c r="J296" s="257"/>
      <c r="K296" s="257"/>
      <c r="L296" s="257"/>
      <c r="M296" s="257"/>
      <c r="N296" s="257"/>
      <c r="O296" s="257"/>
      <c r="P296" s="257"/>
      <c r="Q296" s="257"/>
      <c r="R296" s="257"/>
      <c r="S296" s="257"/>
      <c r="T296" s="257"/>
      <c r="U296" s="257"/>
      <c r="V296" s="257"/>
      <c r="W296" s="257"/>
      <c r="X296" s="257"/>
      <c r="Y296" s="257"/>
      <c r="Z296" s="257"/>
    </row>
    <row r="297" spans="1:26" ht="12.75" customHeight="1" x14ac:dyDescent="0.25">
      <c r="A297" s="257"/>
      <c r="B297" s="257"/>
      <c r="C297" s="257"/>
      <c r="D297" s="257"/>
      <c r="E297" s="257"/>
      <c r="F297" s="257"/>
      <c r="G297" s="257"/>
      <c r="H297" s="257"/>
      <c r="I297" s="257"/>
      <c r="J297" s="257"/>
      <c r="K297" s="257"/>
      <c r="L297" s="257"/>
      <c r="M297" s="257"/>
      <c r="N297" s="257"/>
      <c r="O297" s="257"/>
      <c r="P297" s="257"/>
      <c r="Q297" s="257"/>
      <c r="R297" s="257"/>
      <c r="S297" s="257"/>
      <c r="T297" s="257"/>
      <c r="U297" s="257"/>
      <c r="V297" s="257"/>
      <c r="W297" s="257"/>
      <c r="X297" s="257"/>
      <c r="Y297" s="257"/>
      <c r="Z297" s="257"/>
    </row>
    <row r="298" spans="1:26" ht="12.75" customHeight="1" x14ac:dyDescent="0.25">
      <c r="A298" s="257"/>
      <c r="B298" s="257"/>
      <c r="C298" s="257"/>
      <c r="D298" s="257"/>
      <c r="E298" s="257"/>
      <c r="F298" s="257"/>
      <c r="G298" s="257"/>
      <c r="H298" s="257"/>
      <c r="I298" s="257"/>
      <c r="J298" s="257"/>
      <c r="K298" s="257"/>
      <c r="L298" s="257"/>
      <c r="M298" s="257"/>
      <c r="N298" s="257"/>
      <c r="O298" s="257"/>
      <c r="P298" s="257"/>
      <c r="Q298" s="257"/>
      <c r="R298" s="257"/>
      <c r="S298" s="257"/>
      <c r="T298" s="257"/>
      <c r="U298" s="257"/>
      <c r="V298" s="257"/>
      <c r="W298" s="257"/>
      <c r="X298" s="257"/>
      <c r="Y298" s="257"/>
      <c r="Z298" s="257"/>
    </row>
    <row r="299" spans="1:26" ht="12.75" customHeight="1" x14ac:dyDescent="0.25">
      <c r="A299" s="257"/>
      <c r="B299" s="257"/>
      <c r="C299" s="257"/>
      <c r="D299" s="257"/>
      <c r="E299" s="257"/>
      <c r="F299" s="257"/>
      <c r="G299" s="257"/>
      <c r="H299" s="257"/>
      <c r="I299" s="257"/>
      <c r="J299" s="257"/>
      <c r="K299" s="257"/>
      <c r="L299" s="257"/>
      <c r="M299" s="257"/>
      <c r="N299" s="257"/>
      <c r="O299" s="257"/>
      <c r="P299" s="257"/>
      <c r="Q299" s="257"/>
      <c r="R299" s="257"/>
      <c r="S299" s="257"/>
      <c r="T299" s="257"/>
      <c r="U299" s="257"/>
      <c r="V299" s="257"/>
      <c r="W299" s="257"/>
      <c r="X299" s="257"/>
      <c r="Y299" s="257"/>
      <c r="Z299" s="257"/>
    </row>
    <row r="300" spans="1:26" ht="12.75" customHeight="1" x14ac:dyDescent="0.25">
      <c r="A300" s="257"/>
      <c r="B300" s="257"/>
      <c r="C300" s="257"/>
      <c r="D300" s="257"/>
      <c r="E300" s="257"/>
      <c r="F300" s="257"/>
      <c r="G300" s="257"/>
      <c r="H300" s="257"/>
      <c r="I300" s="257"/>
      <c r="J300" s="257"/>
      <c r="K300" s="257"/>
      <c r="L300" s="257"/>
      <c r="M300" s="257"/>
      <c r="N300" s="257"/>
      <c r="O300" s="257"/>
      <c r="P300" s="257"/>
      <c r="Q300" s="257"/>
      <c r="R300" s="257"/>
      <c r="S300" s="257"/>
      <c r="T300" s="257"/>
      <c r="U300" s="257"/>
      <c r="V300" s="257"/>
      <c r="W300" s="257"/>
      <c r="X300" s="257"/>
      <c r="Y300" s="257"/>
      <c r="Z300" s="257"/>
    </row>
    <row r="301" spans="1:26" ht="12.75" customHeight="1" x14ac:dyDescent="0.25">
      <c r="A301" s="257"/>
      <c r="B301" s="257"/>
      <c r="C301" s="257"/>
      <c r="D301" s="257"/>
      <c r="E301" s="257"/>
      <c r="F301" s="257"/>
      <c r="G301" s="257"/>
      <c r="H301" s="257"/>
      <c r="I301" s="257"/>
      <c r="J301" s="257"/>
      <c r="K301" s="257"/>
      <c r="L301" s="257"/>
      <c r="M301" s="257"/>
      <c r="N301" s="257"/>
      <c r="O301" s="257"/>
      <c r="P301" s="257"/>
      <c r="Q301" s="257"/>
      <c r="R301" s="257"/>
      <c r="S301" s="257"/>
      <c r="T301" s="257"/>
      <c r="U301" s="257"/>
      <c r="V301" s="257"/>
      <c r="W301" s="257"/>
      <c r="X301" s="257"/>
      <c r="Y301" s="257"/>
      <c r="Z301" s="257"/>
    </row>
    <row r="302" spans="1:26" ht="12.75" customHeight="1" x14ac:dyDescent="0.25">
      <c r="A302" s="257"/>
      <c r="B302" s="257"/>
      <c r="C302" s="257"/>
      <c r="D302" s="257"/>
      <c r="E302" s="257"/>
      <c r="F302" s="257"/>
      <c r="G302" s="257"/>
      <c r="H302" s="257"/>
      <c r="I302" s="257"/>
      <c r="J302" s="257"/>
      <c r="K302" s="257"/>
      <c r="L302" s="257"/>
      <c r="M302" s="257"/>
      <c r="N302" s="257"/>
      <c r="O302" s="257"/>
      <c r="P302" s="257"/>
      <c r="Q302" s="257"/>
      <c r="R302" s="257"/>
      <c r="S302" s="257"/>
      <c r="T302" s="257"/>
      <c r="U302" s="257"/>
      <c r="V302" s="257"/>
      <c r="W302" s="257"/>
      <c r="X302" s="257"/>
      <c r="Y302" s="257"/>
      <c r="Z302" s="257"/>
    </row>
    <row r="303" spans="1:26" ht="12.75" customHeight="1" x14ac:dyDescent="0.25">
      <c r="A303" s="257"/>
      <c r="B303" s="257"/>
      <c r="C303" s="257"/>
      <c r="D303" s="257"/>
      <c r="E303" s="257"/>
      <c r="F303" s="257"/>
      <c r="G303" s="257"/>
      <c r="H303" s="257"/>
      <c r="I303" s="257"/>
      <c r="J303" s="257"/>
      <c r="K303" s="257"/>
      <c r="L303" s="257"/>
      <c r="M303" s="257"/>
      <c r="N303" s="257"/>
      <c r="O303" s="257"/>
      <c r="P303" s="257"/>
      <c r="Q303" s="257"/>
      <c r="R303" s="257"/>
      <c r="S303" s="257"/>
      <c r="T303" s="257"/>
      <c r="U303" s="257"/>
      <c r="V303" s="257"/>
      <c r="W303" s="257"/>
      <c r="X303" s="257"/>
      <c r="Y303" s="257"/>
      <c r="Z303" s="257"/>
    </row>
    <row r="304" spans="1:26" ht="12.75" customHeight="1" x14ac:dyDescent="0.25">
      <c r="A304" s="257"/>
      <c r="B304" s="257"/>
      <c r="C304" s="257"/>
      <c r="D304" s="257"/>
      <c r="E304" s="257"/>
      <c r="F304" s="257"/>
      <c r="G304" s="257"/>
      <c r="H304" s="257"/>
      <c r="I304" s="257"/>
      <c r="J304" s="257"/>
      <c r="K304" s="257"/>
      <c r="L304" s="257"/>
      <c r="M304" s="257"/>
      <c r="N304" s="257"/>
      <c r="O304" s="257"/>
      <c r="P304" s="257"/>
      <c r="Q304" s="257"/>
      <c r="R304" s="257"/>
      <c r="S304" s="257"/>
      <c r="T304" s="257"/>
      <c r="U304" s="257"/>
      <c r="V304" s="257"/>
      <c r="W304" s="257"/>
      <c r="X304" s="257"/>
      <c r="Y304" s="257"/>
      <c r="Z304" s="257"/>
    </row>
    <row r="305" spans="1:26" ht="12.75" customHeight="1" x14ac:dyDescent="0.25">
      <c r="A305" s="257"/>
      <c r="B305" s="257"/>
      <c r="C305" s="257"/>
      <c r="D305" s="257"/>
      <c r="E305" s="257"/>
      <c r="F305" s="257"/>
      <c r="G305" s="257"/>
      <c r="H305" s="257"/>
      <c r="I305" s="257"/>
      <c r="J305" s="257"/>
      <c r="K305" s="257"/>
      <c r="L305" s="257"/>
      <c r="M305" s="257"/>
      <c r="N305" s="257"/>
      <c r="O305" s="257"/>
      <c r="P305" s="257"/>
      <c r="Q305" s="257"/>
      <c r="R305" s="257"/>
      <c r="S305" s="257"/>
      <c r="T305" s="257"/>
      <c r="U305" s="257"/>
      <c r="V305" s="257"/>
      <c r="W305" s="257"/>
      <c r="X305" s="257"/>
      <c r="Y305" s="257"/>
      <c r="Z305" s="257"/>
    </row>
    <row r="306" spans="1:26" ht="12.75" customHeight="1" x14ac:dyDescent="0.25">
      <c r="A306" s="257"/>
      <c r="B306" s="257"/>
      <c r="C306" s="257"/>
      <c r="D306" s="257"/>
      <c r="E306" s="257"/>
      <c r="F306" s="257"/>
      <c r="G306" s="257"/>
      <c r="H306" s="257"/>
      <c r="I306" s="257"/>
      <c r="J306" s="257"/>
      <c r="K306" s="257"/>
      <c r="L306" s="257"/>
      <c r="M306" s="257"/>
      <c r="N306" s="257"/>
      <c r="O306" s="257"/>
      <c r="P306" s="257"/>
      <c r="Q306" s="257"/>
      <c r="R306" s="257"/>
      <c r="S306" s="257"/>
      <c r="T306" s="257"/>
      <c r="U306" s="257"/>
      <c r="V306" s="257"/>
      <c r="W306" s="257"/>
      <c r="X306" s="257"/>
      <c r="Y306" s="257"/>
      <c r="Z306" s="257"/>
    </row>
    <row r="307" spans="1:26" ht="12.75" customHeight="1" x14ac:dyDescent="0.25">
      <c r="A307" s="257"/>
      <c r="B307" s="257"/>
      <c r="C307" s="257"/>
      <c r="D307" s="257"/>
      <c r="E307" s="257"/>
      <c r="F307" s="257"/>
      <c r="G307" s="257"/>
      <c r="H307" s="257"/>
      <c r="I307" s="257"/>
      <c r="J307" s="257"/>
      <c r="K307" s="257"/>
      <c r="L307" s="257"/>
      <c r="M307" s="257"/>
      <c r="N307" s="257"/>
      <c r="O307" s="257"/>
      <c r="P307" s="257"/>
      <c r="Q307" s="257"/>
      <c r="R307" s="257"/>
      <c r="S307" s="257"/>
      <c r="T307" s="257"/>
      <c r="U307" s="257"/>
      <c r="V307" s="257"/>
      <c r="W307" s="257"/>
      <c r="X307" s="257"/>
      <c r="Y307" s="257"/>
      <c r="Z307" s="257"/>
    </row>
    <row r="308" spans="1:26" ht="12.75" customHeight="1" x14ac:dyDescent="0.25">
      <c r="A308" s="257"/>
      <c r="B308" s="257"/>
      <c r="C308" s="257"/>
      <c r="D308" s="257"/>
      <c r="E308" s="257"/>
      <c r="F308" s="257"/>
      <c r="G308" s="257"/>
      <c r="H308" s="257"/>
      <c r="I308" s="257"/>
      <c r="J308" s="257"/>
      <c r="K308" s="257"/>
      <c r="L308" s="257"/>
      <c r="M308" s="257"/>
      <c r="N308" s="257"/>
      <c r="O308" s="257"/>
      <c r="P308" s="257"/>
      <c r="Q308" s="257"/>
      <c r="R308" s="257"/>
      <c r="S308" s="257"/>
      <c r="T308" s="257"/>
      <c r="U308" s="257"/>
      <c r="V308" s="257"/>
      <c r="W308" s="257"/>
      <c r="X308" s="257"/>
      <c r="Y308" s="257"/>
      <c r="Z308" s="257"/>
    </row>
    <row r="309" spans="1:26" ht="12.75" customHeight="1" x14ac:dyDescent="0.25">
      <c r="A309" s="257"/>
      <c r="B309" s="257"/>
      <c r="C309" s="257"/>
      <c r="D309" s="257"/>
      <c r="E309" s="257"/>
      <c r="F309" s="257"/>
      <c r="G309" s="257"/>
      <c r="H309" s="257"/>
      <c r="I309" s="257"/>
      <c r="J309" s="257"/>
      <c r="K309" s="257"/>
      <c r="L309" s="257"/>
      <c r="M309" s="257"/>
      <c r="N309" s="257"/>
      <c r="O309" s="257"/>
      <c r="P309" s="257"/>
      <c r="Q309" s="257"/>
      <c r="R309" s="257"/>
      <c r="S309" s="257"/>
      <c r="T309" s="257"/>
      <c r="U309" s="257"/>
      <c r="V309" s="257"/>
      <c r="W309" s="257"/>
      <c r="X309" s="257"/>
      <c r="Y309" s="257"/>
      <c r="Z309" s="257"/>
    </row>
    <row r="310" spans="1:26" ht="12.75" customHeight="1" x14ac:dyDescent="0.25">
      <c r="A310" s="257"/>
      <c r="B310" s="257"/>
      <c r="C310" s="257"/>
      <c r="D310" s="257"/>
      <c r="E310" s="257"/>
      <c r="F310" s="257"/>
      <c r="G310" s="257"/>
      <c r="H310" s="257"/>
      <c r="I310" s="257"/>
      <c r="J310" s="257"/>
      <c r="K310" s="257"/>
      <c r="L310" s="257"/>
      <c r="M310" s="257"/>
      <c r="N310" s="257"/>
      <c r="O310" s="257"/>
      <c r="P310" s="257"/>
      <c r="Q310" s="257"/>
      <c r="R310" s="257"/>
      <c r="S310" s="257"/>
      <c r="T310" s="257"/>
      <c r="U310" s="257"/>
      <c r="V310" s="257"/>
      <c r="W310" s="257"/>
      <c r="X310" s="257"/>
      <c r="Y310" s="257"/>
      <c r="Z310" s="257"/>
    </row>
    <row r="311" spans="1:26" ht="12.75" customHeight="1" x14ac:dyDescent="0.25">
      <c r="A311" s="257"/>
      <c r="B311" s="257"/>
      <c r="C311" s="257"/>
      <c r="D311" s="257"/>
      <c r="E311" s="257"/>
      <c r="F311" s="257"/>
      <c r="G311" s="257"/>
      <c r="H311" s="257"/>
      <c r="I311" s="257"/>
      <c r="J311" s="257"/>
      <c r="K311" s="257"/>
      <c r="L311" s="257"/>
      <c r="M311" s="257"/>
      <c r="N311" s="257"/>
      <c r="O311" s="257"/>
      <c r="P311" s="257"/>
      <c r="Q311" s="257"/>
      <c r="R311" s="257"/>
      <c r="S311" s="257"/>
      <c r="T311" s="257"/>
      <c r="U311" s="257"/>
      <c r="V311" s="257"/>
      <c r="W311" s="257"/>
      <c r="X311" s="257"/>
      <c r="Y311" s="257"/>
      <c r="Z311" s="257"/>
    </row>
    <row r="312" spans="1:26" ht="12.75" customHeight="1" x14ac:dyDescent="0.25">
      <c r="A312" s="257"/>
      <c r="B312" s="257"/>
      <c r="C312" s="257"/>
      <c r="D312" s="257"/>
      <c r="E312" s="257"/>
      <c r="F312" s="257"/>
      <c r="G312" s="257"/>
      <c r="H312" s="257"/>
      <c r="I312" s="257"/>
      <c r="J312" s="257"/>
      <c r="K312" s="257"/>
      <c r="L312" s="257"/>
      <c r="M312" s="257"/>
      <c r="N312" s="257"/>
      <c r="O312" s="257"/>
      <c r="P312" s="257"/>
      <c r="Q312" s="257"/>
      <c r="R312" s="257"/>
      <c r="S312" s="257"/>
      <c r="T312" s="257"/>
      <c r="U312" s="257"/>
      <c r="V312" s="257"/>
      <c r="W312" s="257"/>
      <c r="X312" s="257"/>
      <c r="Y312" s="257"/>
      <c r="Z312" s="257"/>
    </row>
    <row r="313" spans="1:26" ht="12.75" customHeight="1" x14ac:dyDescent="0.25">
      <c r="A313" s="257"/>
      <c r="B313" s="257"/>
      <c r="C313" s="257"/>
      <c r="D313" s="257"/>
      <c r="E313" s="257"/>
      <c r="F313" s="257"/>
      <c r="G313" s="257"/>
      <c r="H313" s="257"/>
      <c r="I313" s="257"/>
      <c r="J313" s="257"/>
      <c r="K313" s="257"/>
      <c r="L313" s="257"/>
      <c r="M313" s="257"/>
      <c r="N313" s="257"/>
      <c r="O313" s="257"/>
      <c r="P313" s="257"/>
      <c r="Q313" s="257"/>
      <c r="R313" s="257"/>
      <c r="S313" s="257"/>
      <c r="T313" s="257"/>
      <c r="U313" s="257"/>
      <c r="V313" s="257"/>
      <c r="W313" s="257"/>
      <c r="X313" s="257"/>
      <c r="Y313" s="257"/>
      <c r="Z313" s="257"/>
    </row>
    <row r="314" spans="1:26" ht="12.75" customHeight="1" x14ac:dyDescent="0.25">
      <c r="A314" s="257"/>
      <c r="B314" s="257"/>
      <c r="C314" s="257"/>
      <c r="D314" s="257"/>
      <c r="E314" s="257"/>
      <c r="F314" s="257"/>
      <c r="G314" s="257"/>
      <c r="H314" s="257"/>
      <c r="I314" s="257"/>
      <c r="J314" s="257"/>
      <c r="K314" s="257"/>
      <c r="L314" s="257"/>
      <c r="M314" s="257"/>
      <c r="N314" s="257"/>
      <c r="O314" s="257"/>
      <c r="P314" s="257"/>
      <c r="Q314" s="257"/>
      <c r="R314" s="257"/>
      <c r="S314" s="257"/>
      <c r="T314" s="257"/>
      <c r="U314" s="257"/>
      <c r="V314" s="257"/>
      <c r="W314" s="257"/>
      <c r="X314" s="257"/>
      <c r="Y314" s="257"/>
      <c r="Z314" s="257"/>
    </row>
    <row r="315" spans="1:26" ht="12.75" customHeight="1" x14ac:dyDescent="0.25">
      <c r="A315" s="257"/>
      <c r="B315" s="257"/>
      <c r="C315" s="257"/>
      <c r="D315" s="257"/>
      <c r="E315" s="257"/>
      <c r="F315" s="257"/>
      <c r="G315" s="257"/>
      <c r="H315" s="257"/>
      <c r="I315" s="257"/>
      <c r="J315" s="257"/>
      <c r="K315" s="257"/>
      <c r="L315" s="257"/>
      <c r="M315" s="257"/>
      <c r="N315" s="257"/>
      <c r="O315" s="257"/>
      <c r="P315" s="257"/>
      <c r="Q315" s="257"/>
      <c r="R315" s="257"/>
      <c r="S315" s="257"/>
      <c r="T315" s="257"/>
      <c r="U315" s="257"/>
      <c r="V315" s="257"/>
      <c r="W315" s="257"/>
      <c r="X315" s="257"/>
      <c r="Y315" s="257"/>
      <c r="Z315" s="257"/>
    </row>
    <row r="316" spans="1:26" ht="12.75" customHeight="1" x14ac:dyDescent="0.25">
      <c r="A316" s="257"/>
      <c r="B316" s="257"/>
      <c r="C316" s="257"/>
      <c r="D316" s="257"/>
      <c r="E316" s="257"/>
      <c r="F316" s="257"/>
      <c r="G316" s="257"/>
      <c r="H316" s="257"/>
      <c r="I316" s="257"/>
      <c r="J316" s="257"/>
      <c r="K316" s="257"/>
      <c r="L316" s="257"/>
      <c r="M316" s="257"/>
      <c r="N316" s="257"/>
      <c r="O316" s="257"/>
      <c r="P316" s="257"/>
      <c r="Q316" s="257"/>
      <c r="R316" s="257"/>
      <c r="S316" s="257"/>
      <c r="T316" s="257"/>
      <c r="U316" s="257"/>
      <c r="V316" s="257"/>
      <c r="W316" s="257"/>
      <c r="X316" s="257"/>
      <c r="Y316" s="257"/>
      <c r="Z316" s="257"/>
    </row>
    <row r="317" spans="1:26" ht="12.75" customHeight="1" x14ac:dyDescent="0.25">
      <c r="A317" s="257"/>
      <c r="B317" s="257"/>
      <c r="C317" s="257"/>
      <c r="D317" s="257"/>
      <c r="E317" s="257"/>
      <c r="F317" s="257"/>
      <c r="G317" s="257"/>
      <c r="H317" s="257"/>
      <c r="I317" s="257"/>
      <c r="J317" s="257"/>
      <c r="K317" s="257"/>
      <c r="L317" s="257"/>
      <c r="M317" s="257"/>
      <c r="N317" s="257"/>
      <c r="O317" s="257"/>
      <c r="P317" s="257"/>
      <c r="Q317" s="257"/>
      <c r="R317" s="257"/>
      <c r="S317" s="257"/>
      <c r="T317" s="257"/>
      <c r="U317" s="257"/>
      <c r="V317" s="257"/>
      <c r="W317" s="257"/>
      <c r="X317" s="257"/>
      <c r="Y317" s="257"/>
      <c r="Z317" s="257"/>
    </row>
    <row r="318" spans="1:26" ht="12.75" customHeight="1" x14ac:dyDescent="0.25">
      <c r="A318" s="257"/>
      <c r="B318" s="257"/>
      <c r="C318" s="257"/>
      <c r="D318" s="257"/>
      <c r="E318" s="257"/>
      <c r="F318" s="257"/>
      <c r="G318" s="257"/>
      <c r="H318" s="257"/>
      <c r="I318" s="257"/>
      <c r="J318" s="257"/>
      <c r="K318" s="257"/>
      <c r="L318" s="257"/>
      <c r="M318" s="257"/>
      <c r="N318" s="257"/>
      <c r="O318" s="257"/>
      <c r="P318" s="257"/>
      <c r="Q318" s="257"/>
      <c r="R318" s="257"/>
      <c r="S318" s="257"/>
      <c r="T318" s="257"/>
      <c r="U318" s="257"/>
      <c r="V318" s="257"/>
      <c r="W318" s="257"/>
      <c r="X318" s="257"/>
      <c r="Y318" s="257"/>
      <c r="Z318" s="257"/>
    </row>
    <row r="319" spans="1:26" ht="12.75" customHeight="1" x14ac:dyDescent="0.25">
      <c r="A319" s="257"/>
      <c r="B319" s="257"/>
      <c r="C319" s="257"/>
      <c r="D319" s="257"/>
      <c r="E319" s="257"/>
      <c r="F319" s="257"/>
      <c r="G319" s="257"/>
      <c r="H319" s="257"/>
      <c r="I319" s="257"/>
      <c r="J319" s="257"/>
      <c r="K319" s="257"/>
      <c r="L319" s="257"/>
      <c r="M319" s="257"/>
      <c r="N319" s="257"/>
      <c r="O319" s="257"/>
      <c r="P319" s="257"/>
      <c r="Q319" s="257"/>
      <c r="R319" s="257"/>
      <c r="S319" s="257"/>
      <c r="T319" s="257"/>
      <c r="U319" s="257"/>
      <c r="V319" s="257"/>
      <c r="W319" s="257"/>
      <c r="X319" s="257"/>
      <c r="Y319" s="257"/>
      <c r="Z319" s="257"/>
    </row>
    <row r="320" spans="1:26" ht="12.75" customHeight="1" x14ac:dyDescent="0.25">
      <c r="A320" s="257"/>
      <c r="B320" s="257"/>
      <c r="C320" s="257"/>
      <c r="D320" s="257"/>
      <c r="E320" s="257"/>
      <c r="F320" s="257"/>
      <c r="G320" s="257"/>
      <c r="H320" s="257"/>
      <c r="I320" s="257"/>
      <c r="J320" s="257"/>
      <c r="K320" s="257"/>
      <c r="L320" s="257"/>
      <c r="M320" s="257"/>
      <c r="N320" s="257"/>
      <c r="O320" s="257"/>
      <c r="P320" s="257"/>
      <c r="Q320" s="257"/>
      <c r="R320" s="257"/>
      <c r="S320" s="257"/>
      <c r="T320" s="257"/>
      <c r="U320" s="257"/>
      <c r="V320" s="257"/>
      <c r="W320" s="257"/>
      <c r="X320" s="257"/>
      <c r="Y320" s="257"/>
      <c r="Z320" s="257"/>
    </row>
    <row r="321" spans="1:26" ht="12.75" customHeight="1" x14ac:dyDescent="0.25">
      <c r="A321" s="257"/>
      <c r="B321" s="257"/>
      <c r="C321" s="257"/>
      <c r="D321" s="257"/>
      <c r="E321" s="257"/>
      <c r="F321" s="257"/>
      <c r="G321" s="257"/>
      <c r="H321" s="257"/>
      <c r="I321" s="257"/>
      <c r="J321" s="257"/>
      <c r="K321" s="257"/>
      <c r="L321" s="257"/>
      <c r="M321" s="257"/>
      <c r="N321" s="257"/>
      <c r="O321" s="257"/>
      <c r="P321" s="257"/>
      <c r="Q321" s="257"/>
      <c r="R321" s="257"/>
      <c r="S321" s="257"/>
      <c r="T321" s="257"/>
      <c r="U321" s="257"/>
      <c r="V321" s="257"/>
      <c r="W321" s="257"/>
      <c r="X321" s="257"/>
      <c r="Y321" s="257"/>
      <c r="Z321" s="257"/>
    </row>
    <row r="322" spans="1:26" ht="12.75" customHeight="1" x14ac:dyDescent="0.25">
      <c r="A322" s="257"/>
      <c r="B322" s="257"/>
      <c r="C322" s="257"/>
      <c r="D322" s="257"/>
      <c r="E322" s="257"/>
      <c r="F322" s="257"/>
      <c r="G322" s="257"/>
      <c r="H322" s="257"/>
      <c r="I322" s="257"/>
      <c r="J322" s="257"/>
      <c r="K322" s="257"/>
      <c r="L322" s="257"/>
      <c r="M322" s="257"/>
      <c r="N322" s="257"/>
      <c r="O322" s="257"/>
      <c r="P322" s="257"/>
      <c r="Q322" s="257"/>
      <c r="R322" s="257"/>
      <c r="S322" s="257"/>
      <c r="T322" s="257"/>
      <c r="U322" s="257"/>
      <c r="V322" s="257"/>
      <c r="W322" s="257"/>
      <c r="X322" s="257"/>
      <c r="Y322" s="257"/>
      <c r="Z322" s="257"/>
    </row>
    <row r="323" spans="1:26" ht="12.75" customHeight="1" x14ac:dyDescent="0.25">
      <c r="A323" s="257"/>
      <c r="B323" s="257"/>
      <c r="C323" s="257"/>
      <c r="D323" s="257"/>
      <c r="E323" s="257"/>
      <c r="F323" s="257"/>
      <c r="G323" s="257"/>
      <c r="H323" s="257"/>
      <c r="I323" s="257"/>
      <c r="J323" s="257"/>
      <c r="K323" s="257"/>
      <c r="L323" s="257"/>
      <c r="M323" s="257"/>
      <c r="N323" s="257"/>
      <c r="O323" s="257"/>
      <c r="P323" s="257"/>
      <c r="Q323" s="257"/>
      <c r="R323" s="257"/>
      <c r="S323" s="257"/>
      <c r="T323" s="257"/>
      <c r="U323" s="257"/>
      <c r="V323" s="257"/>
      <c r="W323" s="257"/>
      <c r="X323" s="257"/>
      <c r="Y323" s="257"/>
      <c r="Z323" s="257"/>
    </row>
    <row r="324" spans="1:26" ht="12.75" customHeight="1" x14ac:dyDescent="0.25">
      <c r="A324" s="257"/>
      <c r="B324" s="257"/>
      <c r="C324" s="257"/>
      <c r="D324" s="257"/>
      <c r="E324" s="257"/>
      <c r="F324" s="257"/>
      <c r="G324" s="257"/>
      <c r="H324" s="257"/>
      <c r="I324" s="257"/>
      <c r="J324" s="257"/>
      <c r="K324" s="257"/>
      <c r="L324" s="257"/>
      <c r="M324" s="257"/>
      <c r="N324" s="257"/>
      <c r="O324" s="257"/>
      <c r="P324" s="257"/>
      <c r="Q324" s="257"/>
      <c r="R324" s="257"/>
      <c r="S324" s="257"/>
      <c r="T324" s="257"/>
      <c r="U324" s="257"/>
      <c r="V324" s="257"/>
      <c r="W324" s="257"/>
      <c r="X324" s="257"/>
      <c r="Y324" s="257"/>
      <c r="Z324" s="257"/>
    </row>
    <row r="325" spans="1:26" ht="12.75" customHeight="1" x14ac:dyDescent="0.25">
      <c r="A325" s="257"/>
      <c r="B325" s="257"/>
      <c r="C325" s="257"/>
      <c r="D325" s="257"/>
      <c r="E325" s="257"/>
      <c r="F325" s="257"/>
      <c r="G325" s="257"/>
      <c r="H325" s="257"/>
      <c r="I325" s="257"/>
      <c r="J325" s="257"/>
      <c r="K325" s="257"/>
      <c r="L325" s="257"/>
      <c r="M325" s="257"/>
      <c r="N325" s="257"/>
      <c r="O325" s="257"/>
      <c r="P325" s="257"/>
      <c r="Q325" s="257"/>
      <c r="R325" s="257"/>
      <c r="S325" s="257"/>
      <c r="T325" s="257"/>
      <c r="U325" s="257"/>
      <c r="V325" s="257"/>
      <c r="W325" s="257"/>
      <c r="X325" s="257"/>
      <c r="Y325" s="257"/>
      <c r="Z325" s="257"/>
    </row>
    <row r="326" spans="1:26" ht="12.75" customHeight="1" x14ac:dyDescent="0.25">
      <c r="A326" s="257"/>
      <c r="B326" s="257"/>
      <c r="C326" s="257"/>
      <c r="D326" s="257"/>
      <c r="E326" s="257"/>
      <c r="F326" s="257"/>
      <c r="G326" s="257"/>
      <c r="H326" s="257"/>
      <c r="I326" s="257"/>
      <c r="J326" s="257"/>
      <c r="K326" s="257"/>
      <c r="L326" s="257"/>
      <c r="M326" s="257"/>
      <c r="N326" s="257"/>
      <c r="O326" s="257"/>
      <c r="P326" s="257"/>
      <c r="Q326" s="257"/>
      <c r="R326" s="257"/>
      <c r="S326" s="257"/>
      <c r="T326" s="257"/>
      <c r="U326" s="257"/>
      <c r="V326" s="257"/>
      <c r="W326" s="257"/>
      <c r="X326" s="257"/>
      <c r="Y326" s="257"/>
      <c r="Z326" s="257"/>
    </row>
    <row r="327" spans="1:26" ht="12.75" customHeight="1" x14ac:dyDescent="0.25">
      <c r="A327" s="257"/>
      <c r="B327" s="257"/>
      <c r="C327" s="257"/>
      <c r="D327" s="257"/>
      <c r="E327" s="257"/>
      <c r="F327" s="257"/>
      <c r="G327" s="257"/>
      <c r="H327" s="257"/>
      <c r="I327" s="257"/>
      <c r="J327" s="257"/>
      <c r="K327" s="257"/>
      <c r="L327" s="257"/>
      <c r="M327" s="257"/>
      <c r="N327" s="257"/>
      <c r="O327" s="257"/>
      <c r="P327" s="257"/>
      <c r="Q327" s="257"/>
      <c r="R327" s="257"/>
      <c r="S327" s="257"/>
      <c r="T327" s="257"/>
      <c r="U327" s="257"/>
      <c r="V327" s="257"/>
      <c r="W327" s="257"/>
      <c r="X327" s="257"/>
      <c r="Y327" s="257"/>
      <c r="Z327" s="257"/>
    </row>
    <row r="328" spans="1:26" ht="12.75" customHeight="1" x14ac:dyDescent="0.25">
      <c r="A328" s="257"/>
      <c r="B328" s="257"/>
      <c r="C328" s="257"/>
      <c r="D328" s="257"/>
      <c r="E328" s="257"/>
      <c r="F328" s="257"/>
      <c r="G328" s="257"/>
      <c r="H328" s="257"/>
      <c r="I328" s="257"/>
      <c r="J328" s="257"/>
      <c r="K328" s="257"/>
      <c r="L328" s="257"/>
      <c r="M328" s="257"/>
      <c r="N328" s="257"/>
      <c r="O328" s="257"/>
      <c r="P328" s="257"/>
      <c r="Q328" s="257"/>
      <c r="R328" s="257"/>
      <c r="S328" s="257"/>
      <c r="T328" s="257"/>
      <c r="U328" s="257"/>
      <c r="V328" s="257"/>
      <c r="W328" s="257"/>
      <c r="X328" s="257"/>
      <c r="Y328" s="257"/>
      <c r="Z328" s="257"/>
    </row>
    <row r="329" spans="1:26" ht="12.75" customHeight="1" x14ac:dyDescent="0.25">
      <c r="A329" s="257"/>
      <c r="B329" s="257"/>
      <c r="C329" s="257"/>
      <c r="D329" s="257"/>
      <c r="E329" s="257"/>
      <c r="F329" s="257"/>
      <c r="G329" s="257"/>
      <c r="H329" s="257"/>
      <c r="I329" s="257"/>
      <c r="J329" s="257"/>
      <c r="K329" s="257"/>
      <c r="L329" s="257"/>
      <c r="M329" s="257"/>
      <c r="N329" s="257"/>
      <c r="O329" s="257"/>
      <c r="P329" s="257"/>
      <c r="Q329" s="257"/>
      <c r="R329" s="257"/>
      <c r="S329" s="257"/>
      <c r="T329" s="257"/>
      <c r="U329" s="257"/>
      <c r="V329" s="257"/>
      <c r="W329" s="257"/>
      <c r="X329" s="257"/>
      <c r="Y329" s="257"/>
      <c r="Z329" s="257"/>
    </row>
    <row r="330" spans="1:26" ht="12.75" customHeight="1" x14ac:dyDescent="0.25">
      <c r="A330" s="257"/>
      <c r="B330" s="257"/>
      <c r="C330" s="257"/>
      <c r="D330" s="257"/>
      <c r="E330" s="257"/>
      <c r="F330" s="257"/>
      <c r="G330" s="257"/>
      <c r="H330" s="257"/>
      <c r="I330" s="257"/>
      <c r="J330" s="257"/>
      <c r="K330" s="257"/>
      <c r="L330" s="257"/>
      <c r="M330" s="257"/>
      <c r="N330" s="257"/>
      <c r="O330" s="257"/>
      <c r="P330" s="257"/>
      <c r="Q330" s="257"/>
      <c r="R330" s="257"/>
      <c r="S330" s="257"/>
      <c r="T330" s="257"/>
      <c r="U330" s="257"/>
      <c r="V330" s="257"/>
      <c r="W330" s="257"/>
      <c r="X330" s="257"/>
      <c r="Y330" s="257"/>
      <c r="Z330" s="257"/>
    </row>
    <row r="331" spans="1:26" ht="12.75" customHeight="1" x14ac:dyDescent="0.25">
      <c r="A331" s="257"/>
      <c r="B331" s="257"/>
      <c r="C331" s="257"/>
      <c r="D331" s="257"/>
      <c r="E331" s="257"/>
      <c r="F331" s="257"/>
      <c r="G331" s="257"/>
      <c r="H331" s="257"/>
      <c r="I331" s="257"/>
      <c r="J331" s="257"/>
      <c r="K331" s="257"/>
      <c r="L331" s="257"/>
      <c r="M331" s="257"/>
      <c r="N331" s="257"/>
      <c r="O331" s="257"/>
      <c r="P331" s="257"/>
      <c r="Q331" s="257"/>
      <c r="R331" s="257"/>
      <c r="S331" s="257"/>
      <c r="T331" s="257"/>
      <c r="U331" s="257"/>
      <c r="V331" s="257"/>
      <c r="W331" s="257"/>
      <c r="X331" s="257"/>
      <c r="Y331" s="257"/>
      <c r="Z331" s="257"/>
    </row>
    <row r="332" spans="1:26" ht="12.75" customHeight="1" x14ac:dyDescent="0.25">
      <c r="A332" s="257"/>
      <c r="B332" s="257"/>
      <c r="C332" s="257"/>
      <c r="D332" s="257"/>
      <c r="E332" s="257"/>
      <c r="F332" s="257"/>
      <c r="G332" s="257"/>
      <c r="H332" s="257"/>
      <c r="I332" s="257"/>
      <c r="J332" s="257"/>
      <c r="K332" s="257"/>
      <c r="L332" s="257"/>
      <c r="M332" s="257"/>
      <c r="N332" s="257"/>
      <c r="O332" s="257"/>
      <c r="P332" s="257"/>
      <c r="Q332" s="257"/>
      <c r="R332" s="257"/>
      <c r="S332" s="257"/>
      <c r="T332" s="257"/>
      <c r="U332" s="257"/>
      <c r="V332" s="257"/>
      <c r="W332" s="257"/>
      <c r="X332" s="257"/>
      <c r="Y332" s="257"/>
      <c r="Z332" s="257"/>
    </row>
    <row r="333" spans="1:26" ht="12.75" customHeight="1" x14ac:dyDescent="0.25">
      <c r="A333" s="257"/>
      <c r="B333" s="257"/>
      <c r="C333" s="257"/>
      <c r="D333" s="257"/>
      <c r="E333" s="257"/>
      <c r="F333" s="257"/>
      <c r="G333" s="257"/>
      <c r="H333" s="257"/>
      <c r="I333" s="257"/>
      <c r="J333" s="257"/>
      <c r="K333" s="257"/>
      <c r="L333" s="257"/>
      <c r="M333" s="257"/>
      <c r="N333" s="257"/>
      <c r="O333" s="257"/>
      <c r="P333" s="257"/>
      <c r="Q333" s="257"/>
      <c r="R333" s="257"/>
      <c r="S333" s="257"/>
      <c r="T333" s="257"/>
      <c r="U333" s="257"/>
      <c r="V333" s="257"/>
      <c r="W333" s="257"/>
      <c r="X333" s="257"/>
      <c r="Y333" s="257"/>
      <c r="Z333" s="257"/>
    </row>
    <row r="334" spans="1:26" ht="12.75" customHeight="1" x14ac:dyDescent="0.25">
      <c r="A334" s="257"/>
      <c r="B334" s="257"/>
      <c r="C334" s="257"/>
      <c r="D334" s="257"/>
      <c r="E334" s="257"/>
      <c r="F334" s="257"/>
      <c r="G334" s="257"/>
      <c r="H334" s="257"/>
      <c r="I334" s="257"/>
      <c r="J334" s="257"/>
      <c r="K334" s="257"/>
      <c r="L334" s="257"/>
      <c r="M334" s="257"/>
      <c r="N334" s="257"/>
      <c r="O334" s="257"/>
      <c r="P334" s="257"/>
      <c r="Q334" s="257"/>
      <c r="R334" s="257"/>
      <c r="S334" s="257"/>
      <c r="T334" s="257"/>
      <c r="U334" s="257"/>
      <c r="V334" s="257"/>
      <c r="W334" s="257"/>
      <c r="X334" s="257"/>
      <c r="Y334" s="257"/>
      <c r="Z334" s="257"/>
    </row>
    <row r="335" spans="1:26" ht="12.75" customHeight="1" x14ac:dyDescent="0.25">
      <c r="A335" s="257"/>
      <c r="B335" s="257"/>
      <c r="C335" s="257"/>
      <c r="D335" s="257"/>
      <c r="E335" s="257"/>
      <c r="F335" s="257"/>
      <c r="G335" s="257"/>
      <c r="H335" s="257"/>
      <c r="I335" s="257"/>
      <c r="J335" s="257"/>
      <c r="K335" s="257"/>
      <c r="L335" s="257"/>
      <c r="M335" s="257"/>
      <c r="N335" s="257"/>
      <c r="O335" s="257"/>
      <c r="P335" s="257"/>
      <c r="Q335" s="257"/>
      <c r="R335" s="257"/>
      <c r="S335" s="257"/>
      <c r="T335" s="257"/>
      <c r="U335" s="257"/>
      <c r="V335" s="257"/>
      <c r="W335" s="257"/>
      <c r="X335" s="257"/>
      <c r="Y335" s="257"/>
      <c r="Z335" s="257"/>
    </row>
    <row r="336" spans="1:26" ht="12.75" customHeight="1" x14ac:dyDescent="0.25">
      <c r="A336" s="257"/>
      <c r="B336" s="257"/>
      <c r="C336" s="257"/>
      <c r="D336" s="257"/>
      <c r="E336" s="257"/>
      <c r="F336" s="257"/>
      <c r="G336" s="257"/>
      <c r="H336" s="257"/>
      <c r="I336" s="257"/>
      <c r="J336" s="257"/>
      <c r="K336" s="257"/>
      <c r="L336" s="257"/>
      <c r="M336" s="257"/>
      <c r="N336" s="257"/>
      <c r="O336" s="257"/>
      <c r="P336" s="257"/>
      <c r="Q336" s="257"/>
      <c r="R336" s="257"/>
      <c r="S336" s="257"/>
      <c r="T336" s="257"/>
      <c r="U336" s="257"/>
      <c r="V336" s="257"/>
      <c r="W336" s="257"/>
      <c r="X336" s="257"/>
      <c r="Y336" s="257"/>
      <c r="Z336" s="257"/>
    </row>
    <row r="337" spans="1:26" ht="12.75" customHeight="1" x14ac:dyDescent="0.25">
      <c r="A337" s="257"/>
      <c r="B337" s="257"/>
      <c r="C337" s="257"/>
      <c r="D337" s="257"/>
      <c r="E337" s="257"/>
      <c r="F337" s="257"/>
      <c r="G337" s="257"/>
      <c r="H337" s="257"/>
      <c r="I337" s="257"/>
      <c r="J337" s="257"/>
      <c r="K337" s="257"/>
      <c r="L337" s="257"/>
      <c r="M337" s="257"/>
      <c r="N337" s="257"/>
      <c r="O337" s="257"/>
      <c r="P337" s="257"/>
      <c r="Q337" s="257"/>
      <c r="R337" s="257"/>
      <c r="S337" s="257"/>
      <c r="T337" s="257"/>
      <c r="U337" s="257"/>
      <c r="V337" s="257"/>
      <c r="W337" s="257"/>
      <c r="X337" s="257"/>
      <c r="Y337" s="257"/>
      <c r="Z337" s="257"/>
    </row>
    <row r="338" spans="1:26" ht="12.75" customHeight="1" x14ac:dyDescent="0.25">
      <c r="A338" s="257"/>
      <c r="B338" s="257"/>
      <c r="C338" s="257"/>
      <c r="D338" s="257"/>
      <c r="E338" s="257"/>
      <c r="F338" s="257"/>
      <c r="G338" s="257"/>
      <c r="H338" s="257"/>
      <c r="I338" s="257"/>
      <c r="J338" s="257"/>
      <c r="K338" s="257"/>
      <c r="L338" s="257"/>
      <c r="M338" s="257"/>
      <c r="N338" s="257"/>
      <c r="O338" s="257"/>
      <c r="P338" s="257"/>
      <c r="Q338" s="257"/>
      <c r="R338" s="257"/>
      <c r="S338" s="257"/>
      <c r="T338" s="257"/>
      <c r="U338" s="257"/>
      <c r="V338" s="257"/>
      <c r="W338" s="257"/>
      <c r="X338" s="257"/>
      <c r="Y338" s="257"/>
      <c r="Z338" s="257"/>
    </row>
    <row r="339" spans="1:26" ht="12.75" customHeight="1" x14ac:dyDescent="0.25">
      <c r="A339" s="257"/>
      <c r="B339" s="257"/>
      <c r="C339" s="257"/>
      <c r="D339" s="257"/>
      <c r="E339" s="257"/>
      <c r="F339" s="257"/>
      <c r="G339" s="257"/>
      <c r="H339" s="257"/>
      <c r="I339" s="257"/>
      <c r="J339" s="257"/>
      <c r="K339" s="257"/>
      <c r="L339" s="257"/>
      <c r="M339" s="257"/>
      <c r="N339" s="257"/>
      <c r="O339" s="257"/>
      <c r="P339" s="257"/>
      <c r="Q339" s="257"/>
      <c r="R339" s="257"/>
      <c r="S339" s="257"/>
      <c r="T339" s="257"/>
      <c r="U339" s="257"/>
      <c r="V339" s="257"/>
      <c r="W339" s="257"/>
      <c r="X339" s="257"/>
      <c r="Y339" s="257"/>
      <c r="Z339" s="257"/>
    </row>
    <row r="340" spans="1:26" ht="12.75" customHeight="1" x14ac:dyDescent="0.25">
      <c r="A340" s="257"/>
      <c r="B340" s="257"/>
      <c r="C340" s="257"/>
      <c r="D340" s="257"/>
      <c r="E340" s="257"/>
      <c r="F340" s="257"/>
      <c r="G340" s="257"/>
      <c r="H340" s="257"/>
      <c r="I340" s="257"/>
      <c r="J340" s="257"/>
      <c r="K340" s="257"/>
      <c r="L340" s="257"/>
      <c r="M340" s="257"/>
      <c r="N340" s="257"/>
      <c r="O340" s="257"/>
      <c r="P340" s="257"/>
      <c r="Q340" s="257"/>
      <c r="R340" s="257"/>
      <c r="S340" s="257"/>
      <c r="T340" s="257"/>
      <c r="U340" s="257"/>
      <c r="V340" s="257"/>
      <c r="W340" s="257"/>
      <c r="X340" s="257"/>
      <c r="Y340" s="257"/>
      <c r="Z340" s="257"/>
    </row>
    <row r="341" spans="1:26" ht="12.75" customHeight="1" x14ac:dyDescent="0.25">
      <c r="A341" s="257"/>
      <c r="B341" s="257"/>
      <c r="C341" s="257"/>
      <c r="D341" s="257"/>
      <c r="E341" s="257"/>
      <c r="F341" s="257"/>
      <c r="G341" s="257"/>
      <c r="H341" s="257"/>
      <c r="I341" s="257"/>
      <c r="J341" s="257"/>
      <c r="K341" s="257"/>
      <c r="L341" s="257"/>
      <c r="M341" s="257"/>
      <c r="N341" s="257"/>
      <c r="O341" s="257"/>
      <c r="P341" s="257"/>
      <c r="Q341" s="257"/>
      <c r="R341" s="257"/>
      <c r="S341" s="257"/>
      <c r="T341" s="257"/>
      <c r="U341" s="257"/>
      <c r="V341" s="257"/>
      <c r="W341" s="257"/>
      <c r="X341" s="257"/>
      <c r="Y341" s="257"/>
      <c r="Z341" s="257"/>
    </row>
    <row r="342" spans="1:26" ht="12.75" customHeight="1" x14ac:dyDescent="0.25">
      <c r="A342" s="257"/>
      <c r="B342" s="257"/>
      <c r="C342" s="257"/>
      <c r="D342" s="257"/>
      <c r="E342" s="257"/>
      <c r="F342" s="257"/>
      <c r="G342" s="257"/>
      <c r="H342" s="257"/>
      <c r="I342" s="257"/>
      <c r="J342" s="257"/>
      <c r="K342" s="257"/>
      <c r="L342" s="257"/>
      <c r="M342" s="257"/>
      <c r="N342" s="257"/>
      <c r="O342" s="257"/>
      <c r="P342" s="257"/>
      <c r="Q342" s="257"/>
      <c r="R342" s="257"/>
      <c r="S342" s="257"/>
      <c r="T342" s="257"/>
      <c r="U342" s="257"/>
      <c r="V342" s="257"/>
      <c r="W342" s="257"/>
      <c r="X342" s="257"/>
      <c r="Y342" s="257"/>
      <c r="Z342" s="257"/>
    </row>
    <row r="343" spans="1:26" ht="12.75" customHeight="1" x14ac:dyDescent="0.25">
      <c r="A343" s="257"/>
      <c r="B343" s="257"/>
      <c r="C343" s="257"/>
      <c r="D343" s="257"/>
      <c r="E343" s="257"/>
      <c r="F343" s="257"/>
      <c r="G343" s="257"/>
      <c r="H343" s="257"/>
      <c r="I343" s="257"/>
      <c r="J343" s="257"/>
      <c r="K343" s="257"/>
      <c r="L343" s="257"/>
      <c r="M343" s="257"/>
      <c r="N343" s="257"/>
      <c r="O343" s="257"/>
      <c r="P343" s="257"/>
      <c r="Q343" s="257"/>
      <c r="R343" s="257"/>
      <c r="S343" s="257"/>
      <c r="T343" s="257"/>
      <c r="U343" s="257"/>
      <c r="V343" s="257"/>
      <c r="W343" s="257"/>
      <c r="X343" s="257"/>
      <c r="Y343" s="257"/>
      <c r="Z343" s="257"/>
    </row>
    <row r="344" spans="1:26" ht="12.75" customHeight="1" x14ac:dyDescent="0.25">
      <c r="A344" s="257"/>
      <c r="B344" s="257"/>
      <c r="C344" s="257"/>
      <c r="D344" s="257"/>
      <c r="E344" s="257"/>
      <c r="F344" s="257"/>
      <c r="G344" s="257"/>
      <c r="H344" s="257"/>
      <c r="I344" s="257"/>
      <c r="J344" s="257"/>
      <c r="K344" s="257"/>
      <c r="L344" s="257"/>
      <c r="M344" s="257"/>
      <c r="N344" s="257"/>
      <c r="O344" s="257"/>
      <c r="P344" s="257"/>
      <c r="Q344" s="257"/>
      <c r="R344" s="257"/>
      <c r="S344" s="257"/>
      <c r="T344" s="257"/>
      <c r="U344" s="257"/>
      <c r="V344" s="257"/>
      <c r="W344" s="257"/>
      <c r="X344" s="257"/>
      <c r="Y344" s="257"/>
      <c r="Z344" s="257"/>
    </row>
    <row r="345" spans="1:26" ht="12.75" customHeight="1" x14ac:dyDescent="0.25">
      <c r="A345" s="257"/>
      <c r="B345" s="257"/>
      <c r="C345" s="257"/>
      <c r="D345" s="257"/>
      <c r="E345" s="257"/>
      <c r="F345" s="257"/>
      <c r="G345" s="257"/>
      <c r="H345" s="257"/>
      <c r="I345" s="257"/>
      <c r="J345" s="257"/>
      <c r="K345" s="257"/>
      <c r="L345" s="257"/>
      <c r="M345" s="257"/>
      <c r="N345" s="257"/>
      <c r="O345" s="257"/>
      <c r="P345" s="257"/>
      <c r="Q345" s="257"/>
      <c r="R345" s="257"/>
      <c r="S345" s="257"/>
      <c r="T345" s="257"/>
      <c r="U345" s="257"/>
      <c r="V345" s="257"/>
      <c r="W345" s="257"/>
      <c r="X345" s="257"/>
      <c r="Y345" s="257"/>
      <c r="Z345" s="257"/>
    </row>
    <row r="346" spans="1:26" ht="12.75" customHeight="1" x14ac:dyDescent="0.25">
      <c r="A346" s="257"/>
      <c r="B346" s="257"/>
      <c r="C346" s="257"/>
      <c r="D346" s="257"/>
      <c r="E346" s="257"/>
      <c r="F346" s="257"/>
      <c r="G346" s="257"/>
      <c r="H346" s="257"/>
      <c r="I346" s="257"/>
      <c r="J346" s="257"/>
      <c r="K346" s="257"/>
      <c r="L346" s="257"/>
      <c r="M346" s="257"/>
      <c r="N346" s="257"/>
      <c r="O346" s="257"/>
      <c r="P346" s="257"/>
      <c r="Q346" s="257"/>
      <c r="R346" s="257"/>
      <c r="S346" s="257"/>
      <c r="T346" s="257"/>
      <c r="U346" s="257"/>
      <c r="V346" s="257"/>
      <c r="W346" s="257"/>
      <c r="X346" s="257"/>
      <c r="Y346" s="257"/>
      <c r="Z346" s="257"/>
    </row>
    <row r="347" spans="1:26" ht="12.75" customHeight="1" x14ac:dyDescent="0.25">
      <c r="A347" s="257"/>
      <c r="B347" s="257"/>
      <c r="C347" s="257"/>
      <c r="D347" s="257"/>
      <c r="E347" s="257"/>
      <c r="F347" s="257"/>
      <c r="G347" s="257"/>
      <c r="H347" s="257"/>
      <c r="I347" s="257"/>
      <c r="J347" s="257"/>
      <c r="K347" s="257"/>
      <c r="L347" s="257"/>
      <c r="M347" s="257"/>
      <c r="N347" s="257"/>
      <c r="O347" s="257"/>
      <c r="P347" s="257"/>
      <c r="Q347" s="257"/>
      <c r="R347" s="257"/>
      <c r="S347" s="257"/>
      <c r="T347" s="257"/>
      <c r="U347" s="257"/>
      <c r="V347" s="257"/>
      <c r="W347" s="257"/>
      <c r="X347" s="257"/>
      <c r="Y347" s="257"/>
      <c r="Z347" s="257"/>
    </row>
    <row r="348" spans="1:26" ht="12.75" customHeight="1" x14ac:dyDescent="0.25">
      <c r="A348" s="257"/>
      <c r="B348" s="257"/>
      <c r="C348" s="257"/>
      <c r="D348" s="257"/>
      <c r="E348" s="257"/>
      <c r="F348" s="257"/>
      <c r="G348" s="257"/>
      <c r="H348" s="257"/>
      <c r="I348" s="257"/>
      <c r="J348" s="257"/>
      <c r="K348" s="257"/>
      <c r="L348" s="257"/>
      <c r="M348" s="257"/>
      <c r="N348" s="257"/>
      <c r="O348" s="257"/>
      <c r="P348" s="257"/>
      <c r="Q348" s="257"/>
      <c r="R348" s="257"/>
      <c r="S348" s="257"/>
      <c r="T348" s="257"/>
      <c r="U348" s="257"/>
      <c r="V348" s="257"/>
      <c r="W348" s="257"/>
      <c r="X348" s="257"/>
      <c r="Y348" s="257"/>
      <c r="Z348" s="257"/>
    </row>
    <row r="349" spans="1:26" ht="12.75" customHeight="1" x14ac:dyDescent="0.25">
      <c r="A349" s="257"/>
      <c r="B349" s="257"/>
      <c r="C349" s="257"/>
      <c r="D349" s="257"/>
      <c r="E349" s="257"/>
      <c r="F349" s="257"/>
      <c r="G349" s="257"/>
      <c r="H349" s="257"/>
      <c r="I349" s="257"/>
      <c r="J349" s="257"/>
      <c r="K349" s="257"/>
      <c r="L349" s="257"/>
      <c r="M349" s="257"/>
      <c r="N349" s="257"/>
      <c r="O349" s="257"/>
      <c r="P349" s="257"/>
      <c r="Q349" s="257"/>
      <c r="R349" s="257"/>
      <c r="S349" s="257"/>
      <c r="T349" s="257"/>
      <c r="U349" s="257"/>
      <c r="V349" s="257"/>
      <c r="W349" s="257"/>
      <c r="X349" s="257"/>
      <c r="Y349" s="257"/>
      <c r="Z349" s="257"/>
    </row>
    <row r="350" spans="1:26" ht="12.75" customHeight="1" x14ac:dyDescent="0.25">
      <c r="A350" s="257"/>
      <c r="B350" s="257"/>
      <c r="C350" s="257"/>
      <c r="D350" s="257"/>
      <c r="E350" s="257"/>
      <c r="F350" s="257"/>
      <c r="G350" s="257"/>
      <c r="H350" s="257"/>
      <c r="I350" s="257"/>
      <c r="J350" s="257"/>
      <c r="K350" s="257"/>
      <c r="L350" s="257"/>
      <c r="M350" s="257"/>
      <c r="N350" s="257"/>
      <c r="O350" s="257"/>
      <c r="P350" s="257"/>
      <c r="Q350" s="257"/>
      <c r="R350" s="257"/>
      <c r="S350" s="257"/>
      <c r="T350" s="257"/>
      <c r="U350" s="257"/>
      <c r="V350" s="257"/>
      <c r="W350" s="257"/>
      <c r="X350" s="257"/>
      <c r="Y350" s="257"/>
      <c r="Z350" s="257"/>
    </row>
    <row r="351" spans="1:26" ht="12.75" customHeight="1" x14ac:dyDescent="0.25">
      <c r="A351" s="257"/>
      <c r="B351" s="257"/>
      <c r="C351" s="257"/>
      <c r="D351" s="257"/>
      <c r="E351" s="257"/>
      <c r="F351" s="257"/>
      <c r="G351" s="257"/>
      <c r="H351" s="257"/>
      <c r="I351" s="257"/>
      <c r="J351" s="257"/>
      <c r="K351" s="257"/>
      <c r="L351" s="257"/>
      <c r="M351" s="257"/>
      <c r="N351" s="257"/>
      <c r="O351" s="257"/>
      <c r="P351" s="257"/>
      <c r="Q351" s="257"/>
      <c r="R351" s="257"/>
      <c r="S351" s="257"/>
      <c r="T351" s="257"/>
      <c r="U351" s="257"/>
      <c r="V351" s="257"/>
      <c r="W351" s="257"/>
      <c r="X351" s="257"/>
      <c r="Y351" s="257"/>
      <c r="Z351" s="257"/>
    </row>
    <row r="352" spans="1:26" ht="12.75" customHeight="1" x14ac:dyDescent="0.25">
      <c r="A352" s="257"/>
      <c r="B352" s="257"/>
      <c r="C352" s="257"/>
      <c r="D352" s="257"/>
      <c r="E352" s="257"/>
      <c r="F352" s="257"/>
      <c r="G352" s="257"/>
      <c r="H352" s="257"/>
      <c r="I352" s="257"/>
      <c r="J352" s="257"/>
      <c r="K352" s="257"/>
      <c r="L352" s="257"/>
      <c r="M352" s="257"/>
      <c r="N352" s="257"/>
      <c r="O352" s="257"/>
      <c r="P352" s="257"/>
      <c r="Q352" s="257"/>
      <c r="R352" s="257"/>
      <c r="S352" s="257"/>
      <c r="T352" s="257"/>
      <c r="U352" s="257"/>
      <c r="V352" s="257"/>
      <c r="W352" s="257"/>
      <c r="X352" s="257"/>
      <c r="Y352" s="257"/>
      <c r="Z352" s="257"/>
    </row>
    <row r="353" spans="1:26" ht="12.75" customHeight="1" x14ac:dyDescent="0.25">
      <c r="A353" s="257"/>
      <c r="B353" s="257"/>
      <c r="C353" s="257"/>
      <c r="D353" s="257"/>
      <c r="E353" s="257"/>
      <c r="F353" s="257"/>
      <c r="G353" s="257"/>
      <c r="H353" s="257"/>
      <c r="I353" s="257"/>
      <c r="J353" s="257"/>
      <c r="K353" s="257"/>
      <c r="L353" s="257"/>
      <c r="M353" s="257"/>
      <c r="N353" s="257"/>
      <c r="O353" s="257"/>
      <c r="P353" s="257"/>
      <c r="Q353" s="257"/>
      <c r="R353" s="257"/>
      <c r="S353" s="257"/>
      <c r="T353" s="257"/>
      <c r="U353" s="257"/>
      <c r="V353" s="257"/>
      <c r="W353" s="257"/>
      <c r="X353" s="257"/>
      <c r="Y353" s="257"/>
      <c r="Z353" s="257"/>
    </row>
    <row r="354" spans="1:26" ht="12.75" customHeight="1" x14ac:dyDescent="0.25">
      <c r="A354" s="257"/>
      <c r="B354" s="257"/>
      <c r="C354" s="257"/>
      <c r="D354" s="257"/>
      <c r="E354" s="257"/>
      <c r="F354" s="257"/>
      <c r="G354" s="257"/>
      <c r="H354" s="257"/>
      <c r="I354" s="257"/>
      <c r="J354" s="257"/>
      <c r="K354" s="257"/>
      <c r="L354" s="257"/>
      <c r="M354" s="257"/>
      <c r="N354" s="257"/>
      <c r="O354" s="257"/>
      <c r="P354" s="257"/>
      <c r="Q354" s="257"/>
      <c r="R354" s="257"/>
      <c r="S354" s="257"/>
      <c r="T354" s="257"/>
      <c r="U354" s="257"/>
      <c r="V354" s="257"/>
      <c r="W354" s="257"/>
      <c r="X354" s="257"/>
      <c r="Y354" s="257"/>
      <c r="Z354" s="257"/>
    </row>
    <row r="355" spans="1:26" ht="12.75" customHeight="1" x14ac:dyDescent="0.25">
      <c r="A355" s="257"/>
      <c r="B355" s="257"/>
      <c r="C355" s="257"/>
      <c r="D355" s="257"/>
      <c r="E355" s="257"/>
      <c r="F355" s="257"/>
      <c r="G355" s="257"/>
      <c r="H355" s="257"/>
      <c r="I355" s="257"/>
      <c r="J355" s="257"/>
      <c r="K355" s="257"/>
      <c r="L355" s="257"/>
      <c r="M355" s="257"/>
      <c r="N355" s="257"/>
      <c r="O355" s="257"/>
      <c r="P355" s="257"/>
      <c r="Q355" s="257"/>
      <c r="R355" s="257"/>
      <c r="S355" s="257"/>
      <c r="T355" s="257"/>
      <c r="U355" s="257"/>
      <c r="V355" s="257"/>
      <c r="W355" s="257"/>
      <c r="X355" s="257"/>
      <c r="Y355" s="257"/>
      <c r="Z355" s="257"/>
    </row>
    <row r="356" spans="1:26" ht="12.75" customHeight="1" x14ac:dyDescent="0.25">
      <c r="A356" s="257"/>
      <c r="B356" s="257"/>
      <c r="C356" s="257"/>
      <c r="D356" s="257"/>
      <c r="E356" s="257"/>
      <c r="F356" s="257"/>
      <c r="G356" s="257"/>
      <c r="H356" s="257"/>
      <c r="I356" s="257"/>
      <c r="J356" s="257"/>
      <c r="K356" s="257"/>
      <c r="L356" s="257"/>
      <c r="M356" s="257"/>
      <c r="N356" s="257"/>
      <c r="O356" s="257"/>
      <c r="P356" s="257"/>
      <c r="Q356" s="257"/>
      <c r="R356" s="257"/>
      <c r="S356" s="257"/>
      <c r="T356" s="257"/>
      <c r="U356" s="257"/>
      <c r="V356" s="257"/>
      <c r="W356" s="257"/>
      <c r="X356" s="257"/>
      <c r="Y356" s="257"/>
      <c r="Z356" s="257"/>
    </row>
    <row r="357" spans="1:26" ht="12.75" customHeight="1" x14ac:dyDescent="0.25">
      <c r="A357" s="257"/>
      <c r="B357" s="257"/>
      <c r="C357" s="257"/>
      <c r="D357" s="257"/>
      <c r="E357" s="257"/>
      <c r="F357" s="257"/>
      <c r="G357" s="257"/>
      <c r="H357" s="257"/>
      <c r="I357" s="257"/>
      <c r="J357" s="257"/>
      <c r="K357" s="257"/>
      <c r="L357" s="257"/>
      <c r="M357" s="257"/>
      <c r="N357" s="257"/>
      <c r="O357" s="257"/>
      <c r="P357" s="257"/>
      <c r="Q357" s="257"/>
      <c r="R357" s="257"/>
      <c r="S357" s="257"/>
      <c r="T357" s="257"/>
      <c r="U357" s="257"/>
      <c r="V357" s="257"/>
      <c r="W357" s="257"/>
      <c r="X357" s="257"/>
      <c r="Y357" s="257"/>
      <c r="Z357" s="257"/>
    </row>
    <row r="358" spans="1:26" ht="12.75" customHeight="1" x14ac:dyDescent="0.25">
      <c r="A358" s="257"/>
      <c r="B358" s="257"/>
      <c r="C358" s="257"/>
      <c r="D358" s="257"/>
      <c r="E358" s="257"/>
      <c r="F358" s="257"/>
      <c r="G358" s="257"/>
      <c r="H358" s="257"/>
      <c r="I358" s="257"/>
      <c r="J358" s="257"/>
      <c r="K358" s="257"/>
      <c r="L358" s="257"/>
      <c r="M358" s="257"/>
      <c r="N358" s="257"/>
      <c r="O358" s="257"/>
      <c r="P358" s="257"/>
      <c r="Q358" s="257"/>
      <c r="R358" s="257"/>
      <c r="S358" s="257"/>
      <c r="T358" s="257"/>
      <c r="U358" s="257"/>
      <c r="V358" s="257"/>
      <c r="W358" s="257"/>
      <c r="X358" s="257"/>
      <c r="Y358" s="257"/>
      <c r="Z358" s="257"/>
    </row>
    <row r="359" spans="1:26" ht="12.75" customHeight="1" x14ac:dyDescent="0.25">
      <c r="A359" s="257"/>
      <c r="B359" s="257"/>
      <c r="C359" s="257"/>
      <c r="D359" s="257"/>
      <c r="E359" s="257"/>
      <c r="F359" s="257"/>
      <c r="G359" s="257"/>
      <c r="H359" s="257"/>
      <c r="I359" s="257"/>
      <c r="J359" s="257"/>
      <c r="K359" s="257"/>
      <c r="L359" s="257"/>
      <c r="M359" s="257"/>
      <c r="N359" s="257"/>
      <c r="O359" s="257"/>
      <c r="P359" s="257"/>
      <c r="Q359" s="257"/>
      <c r="R359" s="257"/>
      <c r="S359" s="257"/>
      <c r="T359" s="257"/>
      <c r="U359" s="257"/>
      <c r="V359" s="257"/>
      <c r="W359" s="257"/>
      <c r="X359" s="257"/>
      <c r="Y359" s="257"/>
      <c r="Z359" s="257"/>
    </row>
    <row r="360" spans="1:26" ht="12.75" customHeight="1" x14ac:dyDescent="0.25">
      <c r="A360" s="257"/>
      <c r="B360" s="257"/>
      <c r="C360" s="257"/>
      <c r="D360" s="257"/>
      <c r="E360" s="257"/>
      <c r="F360" s="257"/>
      <c r="G360" s="257"/>
      <c r="H360" s="257"/>
      <c r="I360" s="257"/>
      <c r="J360" s="257"/>
      <c r="K360" s="257"/>
      <c r="L360" s="257"/>
      <c r="M360" s="257"/>
      <c r="N360" s="257"/>
      <c r="O360" s="257"/>
      <c r="P360" s="257"/>
      <c r="Q360" s="257"/>
      <c r="R360" s="257"/>
      <c r="S360" s="257"/>
      <c r="T360" s="257"/>
      <c r="U360" s="257"/>
      <c r="V360" s="257"/>
      <c r="W360" s="257"/>
      <c r="X360" s="257"/>
      <c r="Y360" s="257"/>
      <c r="Z360" s="257"/>
    </row>
    <row r="361" spans="1:26" ht="12.75" customHeight="1" x14ac:dyDescent="0.25">
      <c r="A361" s="257"/>
      <c r="B361" s="257"/>
      <c r="C361" s="257"/>
      <c r="D361" s="257"/>
      <c r="E361" s="257"/>
      <c r="F361" s="257"/>
      <c r="G361" s="257"/>
      <c r="H361" s="257"/>
      <c r="I361" s="257"/>
      <c r="J361" s="257"/>
      <c r="K361" s="257"/>
      <c r="L361" s="257"/>
      <c r="M361" s="257"/>
      <c r="N361" s="257"/>
      <c r="O361" s="257"/>
      <c r="P361" s="257"/>
      <c r="Q361" s="257"/>
      <c r="R361" s="257"/>
      <c r="S361" s="257"/>
      <c r="T361" s="257"/>
      <c r="U361" s="257"/>
      <c r="V361" s="257"/>
      <c r="W361" s="257"/>
      <c r="X361" s="257"/>
      <c r="Y361" s="257"/>
      <c r="Z361" s="257"/>
    </row>
    <row r="362" spans="1:26" ht="12.75" customHeight="1" x14ac:dyDescent="0.25">
      <c r="A362" s="257"/>
      <c r="B362" s="257"/>
      <c r="C362" s="257"/>
      <c r="D362" s="257"/>
      <c r="E362" s="257"/>
      <c r="F362" s="257"/>
      <c r="G362" s="257"/>
      <c r="H362" s="257"/>
      <c r="I362" s="257"/>
      <c r="J362" s="257"/>
      <c r="K362" s="257"/>
      <c r="L362" s="257"/>
      <c r="M362" s="257"/>
      <c r="N362" s="257"/>
      <c r="O362" s="257"/>
      <c r="P362" s="257"/>
      <c r="Q362" s="257"/>
      <c r="R362" s="257"/>
      <c r="S362" s="257"/>
      <c r="T362" s="257"/>
      <c r="U362" s="257"/>
      <c r="V362" s="257"/>
      <c r="W362" s="257"/>
      <c r="X362" s="257"/>
      <c r="Y362" s="257"/>
      <c r="Z362" s="257"/>
    </row>
    <row r="363" spans="1:26" ht="12.75" customHeight="1" x14ac:dyDescent="0.25">
      <c r="A363" s="257"/>
      <c r="B363" s="257"/>
      <c r="C363" s="257"/>
      <c r="D363" s="257"/>
      <c r="E363" s="257"/>
      <c r="F363" s="257"/>
      <c r="G363" s="257"/>
      <c r="H363" s="257"/>
      <c r="I363" s="257"/>
      <c r="J363" s="257"/>
      <c r="K363" s="257"/>
      <c r="L363" s="257"/>
      <c r="M363" s="257"/>
      <c r="N363" s="257"/>
      <c r="O363" s="257"/>
      <c r="P363" s="257"/>
      <c r="Q363" s="257"/>
      <c r="R363" s="257"/>
      <c r="S363" s="257"/>
      <c r="T363" s="257"/>
      <c r="U363" s="257"/>
      <c r="V363" s="257"/>
      <c r="W363" s="257"/>
      <c r="X363" s="257"/>
      <c r="Y363" s="257"/>
      <c r="Z363" s="257"/>
    </row>
    <row r="364" spans="1:26" ht="12.75" customHeight="1" x14ac:dyDescent="0.25">
      <c r="A364" s="257"/>
      <c r="B364" s="257"/>
      <c r="C364" s="257"/>
      <c r="D364" s="257"/>
      <c r="E364" s="257"/>
      <c r="F364" s="257"/>
      <c r="G364" s="257"/>
      <c r="H364" s="257"/>
      <c r="I364" s="257"/>
      <c r="J364" s="257"/>
      <c r="K364" s="257"/>
      <c r="L364" s="257"/>
      <c r="M364" s="257"/>
      <c r="N364" s="257"/>
      <c r="O364" s="257"/>
      <c r="P364" s="257"/>
      <c r="Q364" s="257"/>
      <c r="R364" s="257"/>
      <c r="S364" s="257"/>
      <c r="T364" s="257"/>
      <c r="U364" s="257"/>
      <c r="V364" s="257"/>
      <c r="W364" s="257"/>
      <c r="X364" s="257"/>
      <c r="Y364" s="257"/>
      <c r="Z364" s="257"/>
    </row>
    <row r="365" spans="1:26" ht="12.75" customHeight="1" x14ac:dyDescent="0.25">
      <c r="A365" s="257"/>
      <c r="B365" s="257"/>
      <c r="C365" s="257"/>
      <c r="D365" s="257"/>
      <c r="E365" s="257"/>
      <c r="F365" s="257"/>
      <c r="G365" s="257"/>
      <c r="H365" s="257"/>
      <c r="I365" s="257"/>
      <c r="J365" s="257"/>
      <c r="K365" s="257"/>
      <c r="L365" s="257"/>
      <c r="M365" s="257"/>
      <c r="N365" s="257"/>
      <c r="O365" s="257"/>
      <c r="P365" s="257"/>
      <c r="Q365" s="257"/>
      <c r="R365" s="257"/>
      <c r="S365" s="257"/>
      <c r="T365" s="257"/>
      <c r="U365" s="257"/>
      <c r="V365" s="257"/>
      <c r="W365" s="257"/>
      <c r="X365" s="257"/>
      <c r="Y365" s="257"/>
      <c r="Z365" s="257"/>
    </row>
    <row r="366" spans="1:26" ht="12.75" customHeight="1" x14ac:dyDescent="0.25">
      <c r="A366" s="257"/>
      <c r="B366" s="257"/>
      <c r="C366" s="257"/>
      <c r="D366" s="257"/>
      <c r="E366" s="257"/>
      <c r="F366" s="257"/>
      <c r="G366" s="257"/>
      <c r="H366" s="257"/>
      <c r="I366" s="257"/>
      <c r="J366" s="257"/>
      <c r="K366" s="257"/>
      <c r="L366" s="257"/>
      <c r="M366" s="257"/>
      <c r="N366" s="257"/>
      <c r="O366" s="257"/>
      <c r="P366" s="257"/>
      <c r="Q366" s="257"/>
      <c r="R366" s="257"/>
      <c r="S366" s="257"/>
      <c r="T366" s="257"/>
      <c r="U366" s="257"/>
      <c r="V366" s="257"/>
      <c r="W366" s="257"/>
      <c r="X366" s="257"/>
      <c r="Y366" s="257"/>
      <c r="Z366" s="257"/>
    </row>
    <row r="367" spans="1:26" ht="12.75" customHeight="1" x14ac:dyDescent="0.25">
      <c r="A367" s="257"/>
      <c r="B367" s="257"/>
      <c r="C367" s="257"/>
      <c r="D367" s="257"/>
      <c r="E367" s="257"/>
      <c r="F367" s="257"/>
      <c r="G367" s="257"/>
      <c r="H367" s="257"/>
      <c r="I367" s="257"/>
      <c r="J367" s="257"/>
      <c r="K367" s="257"/>
      <c r="L367" s="257"/>
      <c r="M367" s="257"/>
      <c r="N367" s="257"/>
      <c r="O367" s="257"/>
      <c r="P367" s="257"/>
      <c r="Q367" s="257"/>
      <c r="R367" s="257"/>
      <c r="S367" s="257"/>
      <c r="T367" s="257"/>
      <c r="U367" s="257"/>
      <c r="V367" s="257"/>
      <c r="W367" s="257"/>
      <c r="X367" s="257"/>
      <c r="Y367" s="257"/>
      <c r="Z367" s="257"/>
    </row>
    <row r="368" spans="1:26" ht="12.75" customHeight="1" x14ac:dyDescent="0.25">
      <c r="A368" s="257"/>
      <c r="B368" s="257"/>
      <c r="C368" s="257"/>
      <c r="D368" s="257"/>
      <c r="E368" s="257"/>
      <c r="F368" s="257"/>
      <c r="G368" s="257"/>
      <c r="H368" s="257"/>
      <c r="I368" s="257"/>
      <c r="J368" s="257"/>
      <c r="K368" s="257"/>
      <c r="L368" s="257"/>
      <c r="M368" s="257"/>
      <c r="N368" s="257"/>
      <c r="O368" s="257"/>
      <c r="P368" s="257"/>
      <c r="Q368" s="257"/>
      <c r="R368" s="257"/>
      <c r="S368" s="257"/>
      <c r="T368" s="257"/>
      <c r="U368" s="257"/>
      <c r="V368" s="257"/>
      <c r="W368" s="257"/>
      <c r="X368" s="257"/>
      <c r="Y368" s="257"/>
      <c r="Z368" s="257"/>
    </row>
    <row r="369" spans="1:26" ht="12.75" customHeight="1" x14ac:dyDescent="0.25">
      <c r="A369" s="257"/>
      <c r="B369" s="257"/>
      <c r="C369" s="257"/>
      <c r="D369" s="257"/>
      <c r="E369" s="257"/>
      <c r="F369" s="257"/>
      <c r="G369" s="257"/>
      <c r="H369" s="257"/>
      <c r="I369" s="257"/>
      <c r="J369" s="257"/>
      <c r="K369" s="257"/>
      <c r="L369" s="257"/>
      <c r="M369" s="257"/>
      <c r="N369" s="257"/>
      <c r="O369" s="257"/>
      <c r="P369" s="257"/>
      <c r="Q369" s="257"/>
      <c r="R369" s="257"/>
      <c r="S369" s="257"/>
      <c r="T369" s="257"/>
      <c r="U369" s="257"/>
      <c r="V369" s="257"/>
      <c r="W369" s="257"/>
      <c r="X369" s="257"/>
      <c r="Y369" s="257"/>
      <c r="Z369" s="257"/>
    </row>
    <row r="370" spans="1:26" ht="12.75" customHeight="1" x14ac:dyDescent="0.25">
      <c r="A370" s="257"/>
      <c r="B370" s="257"/>
      <c r="C370" s="257"/>
      <c r="D370" s="257"/>
      <c r="E370" s="257"/>
      <c r="F370" s="257"/>
      <c r="G370" s="257"/>
      <c r="H370" s="257"/>
      <c r="I370" s="257"/>
      <c r="J370" s="257"/>
      <c r="K370" s="257"/>
      <c r="L370" s="257"/>
      <c r="M370" s="257"/>
      <c r="N370" s="257"/>
      <c r="O370" s="257"/>
      <c r="P370" s="257"/>
      <c r="Q370" s="257"/>
      <c r="R370" s="257"/>
      <c r="S370" s="257"/>
      <c r="T370" s="257"/>
      <c r="U370" s="257"/>
      <c r="V370" s="257"/>
      <c r="W370" s="257"/>
      <c r="X370" s="257"/>
      <c r="Y370" s="257"/>
      <c r="Z370" s="257"/>
    </row>
    <row r="371" spans="1:26" ht="12.75" customHeight="1" x14ac:dyDescent="0.25">
      <c r="A371" s="257"/>
      <c r="B371" s="257"/>
      <c r="C371" s="257"/>
      <c r="D371" s="257"/>
      <c r="E371" s="257"/>
      <c r="F371" s="257"/>
      <c r="G371" s="257"/>
      <c r="H371" s="257"/>
      <c r="I371" s="257"/>
      <c r="J371" s="257"/>
      <c r="K371" s="257"/>
      <c r="L371" s="257"/>
      <c r="M371" s="257"/>
      <c r="N371" s="257"/>
      <c r="O371" s="257"/>
      <c r="P371" s="257"/>
      <c r="Q371" s="257"/>
      <c r="R371" s="257"/>
      <c r="S371" s="257"/>
      <c r="T371" s="257"/>
      <c r="U371" s="257"/>
      <c r="V371" s="257"/>
      <c r="W371" s="257"/>
      <c r="X371" s="257"/>
      <c r="Y371" s="257"/>
      <c r="Z371" s="257"/>
    </row>
    <row r="372" spans="1:26" ht="12.75" customHeight="1" x14ac:dyDescent="0.25">
      <c r="A372" s="257"/>
      <c r="B372" s="257"/>
      <c r="C372" s="257"/>
      <c r="D372" s="257"/>
      <c r="E372" s="257"/>
      <c r="F372" s="257"/>
      <c r="G372" s="257"/>
      <c r="H372" s="257"/>
      <c r="I372" s="257"/>
      <c r="J372" s="257"/>
      <c r="K372" s="257"/>
      <c r="L372" s="257"/>
      <c r="M372" s="257"/>
      <c r="N372" s="257"/>
      <c r="O372" s="257"/>
      <c r="P372" s="257"/>
      <c r="Q372" s="257"/>
      <c r="R372" s="257"/>
      <c r="S372" s="257"/>
      <c r="T372" s="257"/>
      <c r="U372" s="257"/>
      <c r="V372" s="257"/>
      <c r="W372" s="257"/>
      <c r="X372" s="257"/>
      <c r="Y372" s="257"/>
      <c r="Z372" s="257"/>
    </row>
    <row r="373" spans="1:26" ht="12.75" customHeight="1" x14ac:dyDescent="0.25">
      <c r="A373" s="257"/>
      <c r="B373" s="257"/>
      <c r="C373" s="257"/>
      <c r="D373" s="257"/>
      <c r="E373" s="257"/>
      <c r="F373" s="257"/>
      <c r="G373" s="257"/>
      <c r="H373" s="257"/>
      <c r="I373" s="257"/>
      <c r="J373" s="257"/>
      <c r="K373" s="257"/>
      <c r="L373" s="257"/>
      <c r="M373" s="257"/>
      <c r="N373" s="257"/>
      <c r="O373" s="257"/>
      <c r="P373" s="257"/>
      <c r="Q373" s="257"/>
      <c r="R373" s="257"/>
      <c r="S373" s="257"/>
      <c r="T373" s="257"/>
      <c r="U373" s="257"/>
      <c r="V373" s="257"/>
      <c r="W373" s="257"/>
      <c r="X373" s="257"/>
      <c r="Y373" s="257"/>
      <c r="Z373" s="257"/>
    </row>
    <row r="374" spans="1:26" ht="12.75" customHeight="1" x14ac:dyDescent="0.25">
      <c r="A374" s="257"/>
      <c r="B374" s="257"/>
      <c r="C374" s="257"/>
      <c r="D374" s="257"/>
      <c r="E374" s="257"/>
      <c r="F374" s="257"/>
      <c r="G374" s="257"/>
      <c r="H374" s="257"/>
      <c r="I374" s="257"/>
      <c r="J374" s="257"/>
      <c r="K374" s="257"/>
      <c r="L374" s="257"/>
      <c r="M374" s="257"/>
      <c r="N374" s="257"/>
      <c r="O374" s="257"/>
      <c r="P374" s="257"/>
      <c r="Q374" s="257"/>
      <c r="R374" s="257"/>
      <c r="S374" s="257"/>
      <c r="T374" s="257"/>
      <c r="U374" s="257"/>
      <c r="V374" s="257"/>
      <c r="W374" s="257"/>
      <c r="X374" s="257"/>
      <c r="Y374" s="257"/>
      <c r="Z374" s="257"/>
    </row>
    <row r="375" spans="1:26" ht="12.75" customHeight="1" x14ac:dyDescent="0.25">
      <c r="A375" s="257"/>
      <c r="B375" s="257"/>
      <c r="C375" s="257"/>
      <c r="D375" s="257"/>
      <c r="E375" s="257"/>
      <c r="F375" s="257"/>
      <c r="G375" s="257"/>
      <c r="H375" s="257"/>
      <c r="I375" s="257"/>
      <c r="J375" s="257"/>
      <c r="K375" s="257"/>
      <c r="L375" s="257"/>
      <c r="M375" s="257"/>
      <c r="N375" s="257"/>
      <c r="O375" s="257"/>
      <c r="P375" s="257"/>
      <c r="Q375" s="257"/>
      <c r="R375" s="257"/>
      <c r="S375" s="257"/>
      <c r="T375" s="257"/>
      <c r="U375" s="257"/>
      <c r="V375" s="257"/>
      <c r="W375" s="257"/>
      <c r="X375" s="257"/>
      <c r="Y375" s="257"/>
      <c r="Z375" s="257"/>
    </row>
    <row r="376" spans="1:26" ht="12.75" customHeight="1" x14ac:dyDescent="0.25">
      <c r="A376" s="257"/>
      <c r="B376" s="257"/>
      <c r="C376" s="257"/>
      <c r="D376" s="257"/>
      <c r="E376" s="257"/>
      <c r="F376" s="257"/>
      <c r="G376" s="257"/>
      <c r="H376" s="257"/>
      <c r="I376" s="257"/>
      <c r="J376" s="257"/>
      <c r="K376" s="257"/>
      <c r="L376" s="257"/>
      <c r="M376" s="257"/>
      <c r="N376" s="257"/>
      <c r="O376" s="257"/>
      <c r="P376" s="257"/>
      <c r="Q376" s="257"/>
      <c r="R376" s="257"/>
      <c r="S376" s="257"/>
      <c r="T376" s="257"/>
      <c r="U376" s="257"/>
      <c r="V376" s="257"/>
      <c r="W376" s="257"/>
      <c r="X376" s="257"/>
      <c r="Y376" s="257"/>
      <c r="Z376" s="257"/>
    </row>
    <row r="377" spans="1:26" ht="12.75" customHeight="1" x14ac:dyDescent="0.25">
      <c r="A377" s="257"/>
      <c r="B377" s="257"/>
      <c r="C377" s="257"/>
      <c r="D377" s="257"/>
      <c r="E377" s="257"/>
      <c r="F377" s="257"/>
      <c r="G377" s="257"/>
      <c r="H377" s="257"/>
      <c r="I377" s="257"/>
      <c r="J377" s="257"/>
      <c r="K377" s="257"/>
      <c r="L377" s="257"/>
      <c r="M377" s="257"/>
      <c r="N377" s="257"/>
      <c r="O377" s="257"/>
      <c r="P377" s="257"/>
      <c r="Q377" s="257"/>
      <c r="R377" s="257"/>
      <c r="S377" s="257"/>
      <c r="T377" s="257"/>
      <c r="U377" s="257"/>
      <c r="V377" s="257"/>
      <c r="W377" s="257"/>
      <c r="X377" s="257"/>
      <c r="Y377" s="257"/>
      <c r="Z377" s="257"/>
    </row>
    <row r="378" spans="1:26" ht="12.75" customHeight="1" x14ac:dyDescent="0.25">
      <c r="A378" s="257"/>
      <c r="B378" s="257"/>
      <c r="C378" s="257"/>
      <c r="D378" s="257"/>
      <c r="E378" s="257"/>
      <c r="F378" s="257"/>
      <c r="G378" s="257"/>
      <c r="H378" s="257"/>
      <c r="I378" s="257"/>
      <c r="J378" s="257"/>
      <c r="K378" s="257"/>
      <c r="L378" s="257"/>
      <c r="M378" s="257"/>
      <c r="N378" s="257"/>
      <c r="O378" s="257"/>
      <c r="P378" s="257"/>
      <c r="Q378" s="257"/>
      <c r="R378" s="257"/>
      <c r="S378" s="257"/>
      <c r="T378" s="257"/>
      <c r="U378" s="257"/>
      <c r="V378" s="257"/>
      <c r="W378" s="257"/>
      <c r="X378" s="257"/>
      <c r="Y378" s="257"/>
      <c r="Z378" s="257"/>
    </row>
    <row r="379" spans="1:26" ht="12.75" customHeight="1" x14ac:dyDescent="0.25">
      <c r="A379" s="257"/>
      <c r="B379" s="257"/>
      <c r="C379" s="257"/>
      <c r="D379" s="257"/>
      <c r="E379" s="257"/>
      <c r="F379" s="257"/>
      <c r="G379" s="257"/>
      <c r="H379" s="257"/>
      <c r="I379" s="257"/>
      <c r="J379" s="257"/>
      <c r="K379" s="257"/>
      <c r="L379" s="257"/>
      <c r="M379" s="257"/>
      <c r="N379" s="257"/>
      <c r="O379" s="257"/>
      <c r="P379" s="257"/>
      <c r="Q379" s="257"/>
      <c r="R379" s="257"/>
      <c r="S379" s="257"/>
      <c r="T379" s="257"/>
      <c r="U379" s="257"/>
      <c r="V379" s="257"/>
      <c r="W379" s="257"/>
      <c r="X379" s="257"/>
      <c r="Y379" s="257"/>
      <c r="Z379" s="257"/>
    </row>
    <row r="380" spans="1:26" ht="12.75" customHeight="1" x14ac:dyDescent="0.25">
      <c r="A380" s="257"/>
      <c r="B380" s="257"/>
      <c r="C380" s="257"/>
      <c r="D380" s="257"/>
      <c r="E380" s="257"/>
      <c r="F380" s="257"/>
      <c r="G380" s="257"/>
      <c r="H380" s="257"/>
      <c r="I380" s="257"/>
      <c r="J380" s="257"/>
      <c r="K380" s="257"/>
      <c r="L380" s="257"/>
      <c r="M380" s="257"/>
      <c r="N380" s="257"/>
      <c r="O380" s="257"/>
      <c r="P380" s="257"/>
      <c r="Q380" s="257"/>
      <c r="R380" s="257"/>
      <c r="S380" s="257"/>
      <c r="T380" s="257"/>
      <c r="U380" s="257"/>
      <c r="V380" s="257"/>
      <c r="W380" s="257"/>
      <c r="X380" s="257"/>
      <c r="Y380" s="257"/>
      <c r="Z380" s="257"/>
    </row>
    <row r="381" spans="1:26" ht="12.75" customHeight="1" x14ac:dyDescent="0.25">
      <c r="A381" s="257"/>
      <c r="B381" s="257"/>
      <c r="C381" s="257"/>
      <c r="D381" s="257"/>
      <c r="E381" s="257"/>
      <c r="F381" s="257"/>
      <c r="G381" s="257"/>
      <c r="H381" s="257"/>
      <c r="I381" s="257"/>
      <c r="J381" s="257"/>
      <c r="K381" s="257"/>
      <c r="L381" s="257"/>
      <c r="M381" s="257"/>
      <c r="N381" s="257"/>
      <c r="O381" s="257"/>
      <c r="P381" s="257"/>
      <c r="Q381" s="257"/>
      <c r="R381" s="257"/>
      <c r="S381" s="257"/>
      <c r="T381" s="257"/>
      <c r="U381" s="257"/>
      <c r="V381" s="257"/>
      <c r="W381" s="257"/>
      <c r="X381" s="257"/>
      <c r="Y381" s="257"/>
      <c r="Z381" s="257"/>
    </row>
    <row r="382" spans="1:26" ht="12.75" customHeight="1" x14ac:dyDescent="0.25">
      <c r="A382" s="257"/>
      <c r="B382" s="257"/>
      <c r="C382" s="257"/>
      <c r="D382" s="257"/>
      <c r="E382" s="257"/>
      <c r="F382" s="257"/>
      <c r="G382" s="257"/>
      <c r="H382" s="257"/>
      <c r="I382" s="257"/>
      <c r="J382" s="257"/>
      <c r="K382" s="257"/>
      <c r="L382" s="257"/>
      <c r="M382" s="257"/>
      <c r="N382" s="257"/>
      <c r="O382" s="257"/>
      <c r="P382" s="257"/>
      <c r="Q382" s="257"/>
      <c r="R382" s="257"/>
      <c r="S382" s="257"/>
      <c r="T382" s="257"/>
      <c r="U382" s="257"/>
      <c r="V382" s="257"/>
      <c r="W382" s="257"/>
      <c r="X382" s="257"/>
      <c r="Y382" s="257"/>
      <c r="Z382" s="257"/>
    </row>
    <row r="383" spans="1:26" ht="12.75" customHeight="1" x14ac:dyDescent="0.25">
      <c r="A383" s="257"/>
      <c r="B383" s="257"/>
      <c r="C383" s="257"/>
      <c r="D383" s="257"/>
      <c r="E383" s="257"/>
      <c r="F383" s="257"/>
      <c r="G383" s="257"/>
      <c r="H383" s="257"/>
      <c r="I383" s="257"/>
      <c r="J383" s="257"/>
      <c r="K383" s="257"/>
      <c r="L383" s="257"/>
      <c r="M383" s="257"/>
      <c r="N383" s="257"/>
      <c r="O383" s="257"/>
      <c r="P383" s="257"/>
      <c r="Q383" s="257"/>
      <c r="R383" s="257"/>
      <c r="S383" s="257"/>
      <c r="T383" s="257"/>
      <c r="U383" s="257"/>
      <c r="V383" s="257"/>
      <c r="W383" s="257"/>
      <c r="X383" s="257"/>
      <c r="Y383" s="257"/>
      <c r="Z383" s="257"/>
    </row>
    <row r="384" spans="1:26" ht="12.75" customHeight="1" x14ac:dyDescent="0.25">
      <c r="A384" s="257"/>
      <c r="B384" s="257"/>
      <c r="C384" s="257"/>
      <c r="D384" s="257"/>
      <c r="E384" s="257"/>
      <c r="F384" s="257"/>
      <c r="G384" s="257"/>
      <c r="H384" s="257"/>
      <c r="I384" s="257"/>
      <c r="J384" s="257"/>
      <c r="K384" s="257"/>
      <c r="L384" s="257"/>
      <c r="M384" s="257"/>
      <c r="N384" s="257"/>
      <c r="O384" s="257"/>
      <c r="P384" s="257"/>
      <c r="Q384" s="257"/>
      <c r="R384" s="257"/>
      <c r="S384" s="257"/>
      <c r="T384" s="257"/>
      <c r="U384" s="257"/>
      <c r="V384" s="257"/>
      <c r="W384" s="257"/>
      <c r="X384" s="257"/>
      <c r="Y384" s="257"/>
      <c r="Z384" s="257"/>
    </row>
    <row r="385" spans="1:26" ht="12.75" customHeight="1" x14ac:dyDescent="0.25">
      <c r="A385" s="257"/>
      <c r="B385" s="257"/>
      <c r="C385" s="257"/>
      <c r="D385" s="257"/>
      <c r="E385" s="257"/>
      <c r="F385" s="257"/>
      <c r="G385" s="257"/>
      <c r="H385" s="257"/>
      <c r="I385" s="257"/>
      <c r="J385" s="257"/>
      <c r="K385" s="257"/>
      <c r="L385" s="257"/>
      <c r="M385" s="257"/>
      <c r="N385" s="257"/>
      <c r="O385" s="257"/>
      <c r="P385" s="257"/>
      <c r="Q385" s="257"/>
      <c r="R385" s="257"/>
      <c r="S385" s="257"/>
      <c r="T385" s="257"/>
      <c r="U385" s="257"/>
      <c r="V385" s="257"/>
      <c r="W385" s="257"/>
      <c r="X385" s="257"/>
      <c r="Y385" s="257"/>
      <c r="Z385" s="257"/>
    </row>
    <row r="386" spans="1:26" ht="12.75" customHeight="1" x14ac:dyDescent="0.25">
      <c r="A386" s="257"/>
      <c r="B386" s="257"/>
      <c r="C386" s="257"/>
      <c r="D386" s="257"/>
      <c r="E386" s="257"/>
      <c r="F386" s="257"/>
      <c r="G386" s="257"/>
      <c r="H386" s="257"/>
      <c r="I386" s="257"/>
      <c r="J386" s="257"/>
      <c r="K386" s="257"/>
      <c r="L386" s="257"/>
      <c r="M386" s="257"/>
      <c r="N386" s="257"/>
      <c r="O386" s="257"/>
      <c r="P386" s="257"/>
      <c r="Q386" s="257"/>
      <c r="R386" s="257"/>
      <c r="S386" s="257"/>
      <c r="T386" s="257"/>
      <c r="U386" s="257"/>
      <c r="V386" s="257"/>
      <c r="W386" s="257"/>
      <c r="X386" s="257"/>
      <c r="Y386" s="257"/>
      <c r="Z386" s="257"/>
    </row>
    <row r="387" spans="1:26" ht="12.75" customHeight="1" x14ac:dyDescent="0.25">
      <c r="A387" s="257"/>
      <c r="B387" s="257"/>
      <c r="C387" s="257"/>
      <c r="D387" s="257"/>
      <c r="E387" s="257"/>
      <c r="F387" s="257"/>
      <c r="G387" s="257"/>
      <c r="H387" s="257"/>
      <c r="I387" s="257"/>
      <c r="J387" s="257"/>
      <c r="K387" s="257"/>
      <c r="L387" s="257"/>
      <c r="M387" s="257"/>
      <c r="N387" s="257"/>
      <c r="O387" s="257"/>
      <c r="P387" s="257"/>
      <c r="Q387" s="257"/>
      <c r="R387" s="257"/>
      <c r="S387" s="257"/>
      <c r="T387" s="257"/>
      <c r="U387" s="257"/>
      <c r="V387" s="257"/>
      <c r="W387" s="257"/>
      <c r="X387" s="257"/>
      <c r="Y387" s="257"/>
      <c r="Z387" s="257"/>
    </row>
    <row r="388" spans="1:26" ht="12.75" customHeight="1" x14ac:dyDescent="0.25">
      <c r="A388" s="257"/>
      <c r="B388" s="257"/>
      <c r="C388" s="257"/>
      <c r="D388" s="257"/>
      <c r="E388" s="257"/>
      <c r="F388" s="257"/>
      <c r="G388" s="257"/>
      <c r="H388" s="257"/>
      <c r="I388" s="257"/>
      <c r="J388" s="257"/>
      <c r="K388" s="257"/>
      <c r="L388" s="257"/>
      <c r="M388" s="257"/>
      <c r="N388" s="257"/>
      <c r="O388" s="257"/>
      <c r="P388" s="257"/>
      <c r="Q388" s="257"/>
      <c r="R388" s="257"/>
      <c r="S388" s="257"/>
      <c r="T388" s="257"/>
      <c r="U388" s="257"/>
      <c r="V388" s="257"/>
      <c r="W388" s="257"/>
      <c r="X388" s="257"/>
      <c r="Y388" s="257"/>
      <c r="Z388" s="257"/>
    </row>
    <row r="389" spans="1:26" ht="12.75" customHeight="1" x14ac:dyDescent="0.25">
      <c r="A389" s="257"/>
      <c r="B389" s="257"/>
      <c r="C389" s="257"/>
      <c r="D389" s="257"/>
      <c r="E389" s="257"/>
      <c r="F389" s="257"/>
      <c r="G389" s="257"/>
      <c r="H389" s="257"/>
      <c r="I389" s="257"/>
      <c r="J389" s="257"/>
      <c r="K389" s="257"/>
      <c r="L389" s="257"/>
      <c r="M389" s="257"/>
      <c r="N389" s="257"/>
      <c r="O389" s="257"/>
      <c r="P389" s="257"/>
      <c r="Q389" s="257"/>
      <c r="R389" s="257"/>
      <c r="S389" s="257"/>
      <c r="T389" s="257"/>
      <c r="U389" s="257"/>
      <c r="V389" s="257"/>
      <c r="W389" s="257"/>
      <c r="X389" s="257"/>
      <c r="Y389" s="257"/>
      <c r="Z389" s="257"/>
    </row>
    <row r="390" spans="1:26" ht="12.75" customHeight="1" x14ac:dyDescent="0.25">
      <c r="A390" s="257"/>
      <c r="B390" s="257"/>
      <c r="C390" s="257"/>
      <c r="D390" s="257"/>
      <c r="E390" s="257"/>
      <c r="F390" s="257"/>
      <c r="G390" s="257"/>
      <c r="H390" s="257"/>
      <c r="I390" s="257"/>
      <c r="J390" s="257"/>
      <c r="K390" s="257"/>
      <c r="L390" s="257"/>
      <c r="M390" s="257"/>
      <c r="N390" s="257"/>
      <c r="O390" s="257"/>
      <c r="P390" s="257"/>
      <c r="Q390" s="257"/>
      <c r="R390" s="257"/>
      <c r="S390" s="257"/>
      <c r="T390" s="257"/>
      <c r="U390" s="257"/>
      <c r="V390" s="257"/>
      <c r="W390" s="257"/>
      <c r="X390" s="257"/>
      <c r="Y390" s="257"/>
      <c r="Z390" s="257"/>
    </row>
    <row r="391" spans="1:26" ht="12.75" customHeight="1" x14ac:dyDescent="0.25">
      <c r="A391" s="257"/>
      <c r="B391" s="257"/>
      <c r="C391" s="257"/>
      <c r="D391" s="257"/>
      <c r="E391" s="257"/>
      <c r="F391" s="257"/>
      <c r="G391" s="257"/>
      <c r="H391" s="257"/>
      <c r="I391" s="257"/>
      <c r="J391" s="257"/>
      <c r="K391" s="257"/>
      <c r="L391" s="257"/>
      <c r="M391" s="257"/>
      <c r="N391" s="257"/>
      <c r="O391" s="257"/>
      <c r="P391" s="257"/>
      <c r="Q391" s="257"/>
      <c r="R391" s="257"/>
      <c r="S391" s="257"/>
      <c r="T391" s="257"/>
      <c r="U391" s="257"/>
      <c r="V391" s="257"/>
      <c r="W391" s="257"/>
      <c r="X391" s="257"/>
      <c r="Y391" s="257"/>
      <c r="Z391" s="257"/>
    </row>
    <row r="392" spans="1:26" ht="12.75" customHeight="1" x14ac:dyDescent="0.25">
      <c r="A392" s="257"/>
      <c r="B392" s="257"/>
      <c r="C392" s="257"/>
      <c r="D392" s="257"/>
      <c r="E392" s="257"/>
      <c r="F392" s="257"/>
      <c r="G392" s="257"/>
      <c r="H392" s="257"/>
      <c r="I392" s="257"/>
      <c r="J392" s="257"/>
      <c r="K392" s="257"/>
      <c r="L392" s="257"/>
      <c r="M392" s="257"/>
      <c r="N392" s="257"/>
      <c r="O392" s="257"/>
      <c r="P392" s="257"/>
      <c r="Q392" s="257"/>
      <c r="R392" s="257"/>
      <c r="S392" s="257"/>
      <c r="T392" s="257"/>
      <c r="U392" s="257"/>
      <c r="V392" s="257"/>
      <c r="W392" s="257"/>
      <c r="X392" s="257"/>
      <c r="Y392" s="257"/>
      <c r="Z392" s="257"/>
    </row>
    <row r="393" spans="1:26" ht="12.75" customHeight="1" x14ac:dyDescent="0.25">
      <c r="A393" s="257"/>
      <c r="B393" s="257"/>
      <c r="C393" s="257"/>
      <c r="D393" s="257"/>
      <c r="E393" s="257"/>
      <c r="F393" s="257"/>
      <c r="G393" s="257"/>
      <c r="H393" s="257"/>
      <c r="I393" s="257"/>
      <c r="J393" s="257"/>
      <c r="K393" s="257"/>
      <c r="L393" s="257"/>
      <c r="M393" s="257"/>
      <c r="N393" s="257"/>
      <c r="O393" s="257"/>
      <c r="P393" s="257"/>
      <c r="Q393" s="257"/>
      <c r="R393" s="257"/>
      <c r="S393" s="257"/>
      <c r="T393" s="257"/>
      <c r="U393" s="257"/>
      <c r="V393" s="257"/>
      <c r="W393" s="257"/>
      <c r="X393" s="257"/>
      <c r="Y393" s="257"/>
      <c r="Z393" s="257"/>
    </row>
    <row r="394" spans="1:26" ht="12.75" customHeight="1" x14ac:dyDescent="0.25">
      <c r="A394" s="257"/>
      <c r="B394" s="257"/>
      <c r="C394" s="257"/>
      <c r="D394" s="257"/>
      <c r="E394" s="257"/>
      <c r="F394" s="257"/>
      <c r="G394" s="257"/>
      <c r="H394" s="257"/>
      <c r="I394" s="257"/>
      <c r="J394" s="257"/>
      <c r="K394" s="257"/>
      <c r="L394" s="257"/>
      <c r="M394" s="257"/>
      <c r="N394" s="257"/>
      <c r="O394" s="257"/>
      <c r="P394" s="257"/>
      <c r="Q394" s="257"/>
      <c r="R394" s="257"/>
      <c r="S394" s="257"/>
      <c r="T394" s="257"/>
      <c r="U394" s="257"/>
      <c r="V394" s="257"/>
      <c r="W394" s="257"/>
      <c r="X394" s="257"/>
      <c r="Y394" s="257"/>
      <c r="Z394" s="257"/>
    </row>
    <row r="395" spans="1:26" ht="12.75" customHeight="1" x14ac:dyDescent="0.25">
      <c r="A395" s="257"/>
      <c r="B395" s="257"/>
      <c r="C395" s="257"/>
      <c r="D395" s="257"/>
      <c r="E395" s="257"/>
      <c r="F395" s="257"/>
      <c r="G395" s="257"/>
      <c r="H395" s="257"/>
      <c r="I395" s="257"/>
      <c r="J395" s="257"/>
      <c r="K395" s="257"/>
      <c r="L395" s="257"/>
      <c r="M395" s="257"/>
      <c r="N395" s="257"/>
      <c r="O395" s="257"/>
      <c r="P395" s="257"/>
      <c r="Q395" s="257"/>
      <c r="R395" s="257"/>
      <c r="S395" s="257"/>
      <c r="T395" s="257"/>
      <c r="U395" s="257"/>
      <c r="V395" s="257"/>
      <c r="W395" s="257"/>
      <c r="X395" s="257"/>
      <c r="Y395" s="257"/>
      <c r="Z395" s="257"/>
    </row>
    <row r="396" spans="1:26" ht="12.75" customHeight="1" x14ac:dyDescent="0.25">
      <c r="A396" s="257"/>
      <c r="B396" s="257"/>
      <c r="C396" s="257"/>
      <c r="D396" s="257"/>
      <c r="E396" s="257"/>
      <c r="F396" s="257"/>
      <c r="G396" s="257"/>
      <c r="H396" s="257"/>
      <c r="I396" s="257"/>
      <c r="J396" s="257"/>
      <c r="K396" s="257"/>
      <c r="L396" s="257"/>
      <c r="M396" s="257"/>
      <c r="N396" s="257"/>
      <c r="O396" s="257"/>
      <c r="P396" s="257"/>
      <c r="Q396" s="257"/>
      <c r="R396" s="257"/>
      <c r="S396" s="257"/>
      <c r="T396" s="257"/>
      <c r="U396" s="257"/>
      <c r="V396" s="257"/>
      <c r="W396" s="257"/>
      <c r="X396" s="257"/>
      <c r="Y396" s="257"/>
      <c r="Z396" s="257"/>
    </row>
    <row r="397" spans="1:26" ht="12.75" customHeight="1" x14ac:dyDescent="0.25">
      <c r="A397" s="257"/>
      <c r="B397" s="257"/>
      <c r="C397" s="257"/>
      <c r="D397" s="257"/>
      <c r="E397" s="257"/>
      <c r="F397" s="257"/>
      <c r="G397" s="257"/>
      <c r="H397" s="257"/>
      <c r="I397" s="257"/>
      <c r="J397" s="257"/>
      <c r="K397" s="257"/>
      <c r="L397" s="257"/>
      <c r="M397" s="257"/>
      <c r="N397" s="257"/>
      <c r="O397" s="257"/>
      <c r="P397" s="257"/>
      <c r="Q397" s="257"/>
      <c r="R397" s="257"/>
      <c r="S397" s="257"/>
      <c r="T397" s="257"/>
      <c r="U397" s="257"/>
      <c r="V397" s="257"/>
      <c r="W397" s="257"/>
      <c r="X397" s="257"/>
      <c r="Y397" s="257"/>
      <c r="Z397" s="257"/>
    </row>
    <row r="398" spans="1:26" ht="12.75" customHeight="1" x14ac:dyDescent="0.25">
      <c r="A398" s="257"/>
      <c r="B398" s="257"/>
      <c r="C398" s="257"/>
      <c r="D398" s="257"/>
      <c r="E398" s="257"/>
      <c r="F398" s="257"/>
      <c r="G398" s="257"/>
      <c r="H398" s="257"/>
      <c r="I398" s="257"/>
      <c r="J398" s="257"/>
      <c r="K398" s="257"/>
      <c r="L398" s="257"/>
      <c r="M398" s="257"/>
      <c r="N398" s="257"/>
      <c r="O398" s="257"/>
      <c r="P398" s="257"/>
      <c r="Q398" s="257"/>
      <c r="R398" s="257"/>
      <c r="S398" s="257"/>
      <c r="T398" s="257"/>
      <c r="U398" s="257"/>
      <c r="V398" s="257"/>
      <c r="W398" s="257"/>
      <c r="X398" s="257"/>
      <c r="Y398" s="257"/>
      <c r="Z398" s="257"/>
    </row>
    <row r="399" spans="1:26" ht="12.75" customHeight="1" x14ac:dyDescent="0.25">
      <c r="A399" s="257"/>
      <c r="B399" s="257"/>
      <c r="C399" s="257"/>
      <c r="D399" s="257"/>
      <c r="E399" s="257"/>
      <c r="F399" s="257"/>
      <c r="G399" s="257"/>
      <c r="H399" s="257"/>
      <c r="I399" s="257"/>
      <c r="J399" s="257"/>
      <c r="K399" s="257"/>
      <c r="L399" s="257"/>
      <c r="M399" s="257"/>
      <c r="N399" s="257"/>
      <c r="O399" s="257"/>
      <c r="P399" s="257"/>
      <c r="Q399" s="257"/>
      <c r="R399" s="257"/>
      <c r="S399" s="257"/>
      <c r="T399" s="257"/>
      <c r="U399" s="257"/>
      <c r="V399" s="257"/>
      <c r="W399" s="257"/>
      <c r="X399" s="257"/>
      <c r="Y399" s="257"/>
      <c r="Z399" s="257"/>
    </row>
    <row r="400" spans="1:26" ht="12.75" customHeight="1" x14ac:dyDescent="0.25">
      <c r="A400" s="257"/>
      <c r="B400" s="257"/>
      <c r="C400" s="257"/>
      <c r="D400" s="257"/>
      <c r="E400" s="257"/>
      <c r="F400" s="257"/>
      <c r="G400" s="257"/>
      <c r="H400" s="257"/>
      <c r="I400" s="257"/>
      <c r="J400" s="257"/>
      <c r="K400" s="257"/>
      <c r="L400" s="257"/>
      <c r="M400" s="257"/>
      <c r="N400" s="257"/>
      <c r="O400" s="257"/>
      <c r="P400" s="257"/>
      <c r="Q400" s="257"/>
      <c r="R400" s="257"/>
      <c r="S400" s="257"/>
      <c r="T400" s="257"/>
      <c r="U400" s="257"/>
      <c r="V400" s="257"/>
      <c r="W400" s="257"/>
      <c r="X400" s="257"/>
      <c r="Y400" s="257"/>
      <c r="Z400" s="257"/>
    </row>
    <row r="401" spans="1:26" ht="12.75" customHeight="1" x14ac:dyDescent="0.25">
      <c r="A401" s="257"/>
      <c r="B401" s="257"/>
      <c r="C401" s="257"/>
      <c r="D401" s="257"/>
      <c r="E401" s="257"/>
      <c r="F401" s="257"/>
      <c r="G401" s="257"/>
      <c r="H401" s="257"/>
      <c r="I401" s="257"/>
      <c r="J401" s="257"/>
      <c r="K401" s="257"/>
      <c r="L401" s="257"/>
      <c r="M401" s="257"/>
      <c r="N401" s="257"/>
      <c r="O401" s="257"/>
      <c r="P401" s="257"/>
      <c r="Q401" s="257"/>
      <c r="R401" s="257"/>
      <c r="S401" s="257"/>
      <c r="T401" s="257"/>
      <c r="U401" s="257"/>
      <c r="V401" s="257"/>
      <c r="W401" s="257"/>
      <c r="X401" s="257"/>
      <c r="Y401" s="257"/>
      <c r="Z401" s="257"/>
    </row>
    <row r="402" spans="1:26" ht="12.75" customHeight="1" x14ac:dyDescent="0.25">
      <c r="A402" s="257"/>
      <c r="B402" s="257"/>
      <c r="C402" s="257"/>
      <c r="D402" s="257"/>
      <c r="E402" s="257"/>
      <c r="F402" s="257"/>
      <c r="G402" s="257"/>
      <c r="H402" s="257"/>
      <c r="I402" s="257"/>
      <c r="J402" s="257"/>
      <c r="K402" s="257"/>
      <c r="L402" s="257"/>
      <c r="M402" s="257"/>
      <c r="N402" s="257"/>
      <c r="O402" s="257"/>
      <c r="P402" s="257"/>
      <c r="Q402" s="257"/>
      <c r="R402" s="257"/>
      <c r="S402" s="257"/>
      <c r="T402" s="257"/>
      <c r="U402" s="257"/>
      <c r="V402" s="257"/>
      <c r="W402" s="257"/>
      <c r="X402" s="257"/>
      <c r="Y402" s="257"/>
      <c r="Z402" s="257"/>
    </row>
    <row r="403" spans="1:26" ht="12.75" customHeight="1" x14ac:dyDescent="0.25">
      <c r="A403" s="257"/>
      <c r="B403" s="257"/>
      <c r="C403" s="257"/>
      <c r="D403" s="257"/>
      <c r="E403" s="257"/>
      <c r="F403" s="257"/>
      <c r="G403" s="257"/>
      <c r="H403" s="257"/>
      <c r="I403" s="257"/>
      <c r="J403" s="257"/>
      <c r="K403" s="257"/>
      <c r="L403" s="257"/>
      <c r="M403" s="257"/>
      <c r="N403" s="257"/>
      <c r="O403" s="257"/>
      <c r="P403" s="257"/>
      <c r="Q403" s="257"/>
      <c r="R403" s="257"/>
      <c r="S403" s="257"/>
      <c r="T403" s="257"/>
      <c r="U403" s="257"/>
      <c r="V403" s="257"/>
      <c r="W403" s="257"/>
      <c r="X403" s="257"/>
      <c r="Y403" s="257"/>
      <c r="Z403" s="257"/>
    </row>
    <row r="404" spans="1:26" ht="12.75" customHeight="1" x14ac:dyDescent="0.25">
      <c r="A404" s="257"/>
      <c r="B404" s="257"/>
      <c r="C404" s="257"/>
      <c r="D404" s="257"/>
      <c r="E404" s="257"/>
      <c r="F404" s="257"/>
      <c r="G404" s="257"/>
      <c r="H404" s="257"/>
      <c r="I404" s="257"/>
      <c r="J404" s="257"/>
      <c r="K404" s="257"/>
      <c r="L404" s="257"/>
      <c r="M404" s="257"/>
      <c r="N404" s="257"/>
      <c r="O404" s="257"/>
      <c r="P404" s="257"/>
      <c r="Q404" s="257"/>
      <c r="R404" s="257"/>
      <c r="S404" s="257"/>
      <c r="T404" s="257"/>
      <c r="U404" s="257"/>
      <c r="V404" s="257"/>
      <c r="W404" s="257"/>
      <c r="X404" s="257"/>
      <c r="Y404" s="257"/>
      <c r="Z404" s="257"/>
    </row>
    <row r="405" spans="1:26" ht="12.75" customHeight="1" x14ac:dyDescent="0.25">
      <c r="A405" s="257"/>
      <c r="B405" s="257"/>
      <c r="C405" s="257"/>
      <c r="D405" s="257"/>
      <c r="E405" s="257"/>
      <c r="F405" s="257"/>
      <c r="G405" s="257"/>
      <c r="H405" s="257"/>
      <c r="I405" s="257"/>
      <c r="J405" s="257"/>
      <c r="K405" s="257"/>
      <c r="L405" s="257"/>
      <c r="M405" s="257"/>
      <c r="N405" s="257"/>
      <c r="O405" s="257"/>
      <c r="P405" s="257"/>
      <c r="Q405" s="257"/>
      <c r="R405" s="257"/>
      <c r="S405" s="257"/>
      <c r="T405" s="257"/>
      <c r="U405" s="257"/>
      <c r="V405" s="257"/>
      <c r="W405" s="257"/>
      <c r="X405" s="257"/>
      <c r="Y405" s="257"/>
      <c r="Z405" s="257"/>
    </row>
    <row r="406" spans="1:26" ht="12.75" customHeight="1" x14ac:dyDescent="0.25">
      <c r="A406" s="257"/>
      <c r="B406" s="257"/>
      <c r="C406" s="257"/>
      <c r="D406" s="257"/>
      <c r="E406" s="257"/>
      <c r="F406" s="257"/>
      <c r="G406" s="257"/>
      <c r="H406" s="257"/>
      <c r="I406" s="257"/>
      <c r="J406" s="257"/>
      <c r="K406" s="257"/>
      <c r="L406" s="257"/>
      <c r="M406" s="257"/>
      <c r="N406" s="257"/>
      <c r="O406" s="257"/>
      <c r="P406" s="257"/>
      <c r="Q406" s="257"/>
      <c r="R406" s="257"/>
      <c r="S406" s="257"/>
      <c r="T406" s="257"/>
      <c r="U406" s="257"/>
      <c r="V406" s="257"/>
      <c r="W406" s="257"/>
      <c r="X406" s="257"/>
      <c r="Y406" s="257"/>
      <c r="Z406" s="257"/>
    </row>
    <row r="407" spans="1:26" ht="12.75" customHeight="1" x14ac:dyDescent="0.25">
      <c r="A407" s="257"/>
      <c r="B407" s="257"/>
      <c r="C407" s="257"/>
      <c r="D407" s="257"/>
      <c r="E407" s="257"/>
      <c r="F407" s="257"/>
      <c r="G407" s="257"/>
      <c r="H407" s="257"/>
      <c r="I407" s="257"/>
      <c r="J407" s="257"/>
      <c r="K407" s="257"/>
      <c r="L407" s="257"/>
      <c r="M407" s="257"/>
      <c r="N407" s="257"/>
      <c r="O407" s="257"/>
      <c r="P407" s="257"/>
      <c r="Q407" s="257"/>
      <c r="R407" s="257"/>
      <c r="S407" s="257"/>
      <c r="T407" s="257"/>
      <c r="U407" s="257"/>
      <c r="V407" s="257"/>
      <c r="W407" s="257"/>
      <c r="X407" s="257"/>
      <c r="Y407" s="257"/>
      <c r="Z407" s="257"/>
    </row>
    <row r="408" spans="1:26" ht="12.75" customHeight="1" x14ac:dyDescent="0.25">
      <c r="A408" s="257"/>
      <c r="B408" s="257"/>
      <c r="C408" s="257"/>
      <c r="D408" s="257"/>
      <c r="E408" s="257"/>
      <c r="F408" s="257"/>
      <c r="G408" s="257"/>
      <c r="H408" s="257"/>
      <c r="I408" s="257"/>
      <c r="J408" s="257"/>
      <c r="K408" s="257"/>
      <c r="L408" s="257"/>
      <c r="M408" s="257"/>
      <c r="N408" s="257"/>
      <c r="O408" s="257"/>
      <c r="P408" s="257"/>
      <c r="Q408" s="257"/>
      <c r="R408" s="257"/>
      <c r="S408" s="257"/>
      <c r="T408" s="257"/>
      <c r="U408" s="257"/>
      <c r="V408" s="257"/>
      <c r="W408" s="257"/>
      <c r="X408" s="257"/>
      <c r="Y408" s="257"/>
      <c r="Z408" s="257"/>
    </row>
    <row r="409" spans="1:26" ht="12.75" customHeight="1" x14ac:dyDescent="0.25">
      <c r="A409" s="257"/>
      <c r="B409" s="257"/>
      <c r="C409" s="257"/>
      <c r="D409" s="257"/>
      <c r="E409" s="257"/>
      <c r="F409" s="257"/>
      <c r="G409" s="257"/>
      <c r="H409" s="257"/>
      <c r="I409" s="257"/>
      <c r="J409" s="257"/>
      <c r="K409" s="257"/>
      <c r="L409" s="257"/>
      <c r="M409" s="257"/>
      <c r="N409" s="257"/>
      <c r="O409" s="257"/>
      <c r="P409" s="257"/>
      <c r="Q409" s="257"/>
      <c r="R409" s="257"/>
      <c r="S409" s="257"/>
      <c r="T409" s="257"/>
      <c r="U409" s="257"/>
      <c r="V409" s="257"/>
      <c r="W409" s="257"/>
      <c r="X409" s="257"/>
      <c r="Y409" s="257"/>
      <c r="Z409" s="257"/>
    </row>
    <row r="410" spans="1:26" ht="12.75" customHeight="1" x14ac:dyDescent="0.25">
      <c r="A410" s="257"/>
      <c r="B410" s="257"/>
      <c r="C410" s="257"/>
      <c r="D410" s="257"/>
      <c r="E410" s="257"/>
      <c r="F410" s="257"/>
      <c r="G410" s="257"/>
      <c r="H410" s="257"/>
      <c r="I410" s="257"/>
      <c r="J410" s="257"/>
      <c r="K410" s="257"/>
      <c r="L410" s="257"/>
      <c r="M410" s="257"/>
      <c r="N410" s="257"/>
      <c r="O410" s="257"/>
      <c r="P410" s="257"/>
      <c r="Q410" s="257"/>
      <c r="R410" s="257"/>
      <c r="S410" s="257"/>
      <c r="T410" s="257"/>
      <c r="U410" s="257"/>
      <c r="V410" s="257"/>
      <c r="W410" s="257"/>
      <c r="X410" s="257"/>
      <c r="Y410" s="257"/>
      <c r="Z410" s="257"/>
    </row>
    <row r="411" spans="1:26" ht="12.75" customHeight="1" x14ac:dyDescent="0.25">
      <c r="A411" s="257"/>
      <c r="B411" s="257"/>
      <c r="C411" s="257"/>
      <c r="D411" s="257"/>
      <c r="E411" s="257"/>
      <c r="F411" s="257"/>
      <c r="G411" s="257"/>
      <c r="H411" s="257"/>
      <c r="I411" s="257"/>
      <c r="J411" s="257"/>
      <c r="K411" s="257"/>
      <c r="L411" s="257"/>
      <c r="M411" s="257"/>
      <c r="N411" s="257"/>
      <c r="O411" s="257"/>
      <c r="P411" s="257"/>
      <c r="Q411" s="257"/>
      <c r="R411" s="257"/>
      <c r="S411" s="257"/>
      <c r="T411" s="257"/>
      <c r="U411" s="257"/>
      <c r="V411" s="257"/>
      <c r="W411" s="257"/>
      <c r="X411" s="257"/>
      <c r="Y411" s="257"/>
      <c r="Z411" s="257"/>
    </row>
    <row r="412" spans="1:26" ht="12.75" customHeight="1" x14ac:dyDescent="0.25">
      <c r="A412" s="257"/>
      <c r="B412" s="257"/>
      <c r="C412" s="257"/>
      <c r="D412" s="257"/>
      <c r="E412" s="257"/>
      <c r="F412" s="257"/>
      <c r="G412" s="257"/>
      <c r="H412" s="257"/>
      <c r="I412" s="257"/>
      <c r="J412" s="257"/>
      <c r="K412" s="257"/>
      <c r="L412" s="257"/>
      <c r="M412" s="257"/>
      <c r="N412" s="257"/>
      <c r="O412" s="257"/>
      <c r="P412" s="257"/>
      <c r="Q412" s="257"/>
      <c r="R412" s="257"/>
      <c r="S412" s="257"/>
      <c r="T412" s="257"/>
      <c r="U412" s="257"/>
      <c r="V412" s="257"/>
      <c r="W412" s="257"/>
      <c r="X412" s="257"/>
      <c r="Y412" s="257"/>
      <c r="Z412" s="257"/>
    </row>
    <row r="413" spans="1:26" ht="12.75" customHeight="1" x14ac:dyDescent="0.25">
      <c r="A413" s="257"/>
      <c r="B413" s="257"/>
      <c r="C413" s="257"/>
      <c r="D413" s="257"/>
      <c r="E413" s="257"/>
      <c r="F413" s="257"/>
      <c r="G413" s="257"/>
      <c r="H413" s="257"/>
      <c r="I413" s="257"/>
      <c r="J413" s="257"/>
      <c r="K413" s="257"/>
      <c r="L413" s="257"/>
      <c r="M413" s="257"/>
      <c r="N413" s="257"/>
      <c r="O413" s="257"/>
      <c r="P413" s="257"/>
      <c r="Q413" s="257"/>
      <c r="R413" s="257"/>
      <c r="S413" s="257"/>
      <c r="T413" s="257"/>
      <c r="U413" s="257"/>
      <c r="V413" s="257"/>
      <c r="W413" s="257"/>
      <c r="X413" s="257"/>
      <c r="Y413" s="257"/>
      <c r="Z413" s="257"/>
    </row>
    <row r="414" spans="1:26" ht="12.75" customHeight="1" x14ac:dyDescent="0.25">
      <c r="A414" s="257"/>
      <c r="B414" s="257"/>
      <c r="C414" s="257"/>
      <c r="D414" s="257"/>
      <c r="E414" s="257"/>
      <c r="F414" s="257"/>
      <c r="G414" s="257"/>
      <c r="H414" s="257"/>
      <c r="I414" s="257"/>
      <c r="J414" s="257"/>
      <c r="K414" s="257"/>
      <c r="L414" s="257"/>
      <c r="M414" s="257"/>
      <c r="N414" s="257"/>
      <c r="O414" s="257"/>
      <c r="P414" s="257"/>
      <c r="Q414" s="257"/>
      <c r="R414" s="257"/>
      <c r="S414" s="257"/>
      <c r="T414" s="257"/>
      <c r="U414" s="257"/>
      <c r="V414" s="257"/>
      <c r="W414" s="257"/>
      <c r="X414" s="257"/>
      <c r="Y414" s="257"/>
      <c r="Z414" s="257"/>
    </row>
    <row r="415" spans="1:26" ht="12.75" customHeight="1" x14ac:dyDescent="0.25">
      <c r="A415" s="257"/>
      <c r="B415" s="257"/>
      <c r="C415" s="257"/>
      <c r="D415" s="257"/>
      <c r="E415" s="257"/>
      <c r="F415" s="257"/>
      <c r="G415" s="257"/>
      <c r="H415" s="257"/>
      <c r="I415" s="257"/>
      <c r="J415" s="257"/>
      <c r="K415" s="257"/>
      <c r="L415" s="257"/>
      <c r="M415" s="257"/>
      <c r="N415" s="257"/>
      <c r="O415" s="257"/>
      <c r="P415" s="257"/>
      <c r="Q415" s="257"/>
      <c r="R415" s="257"/>
      <c r="S415" s="257"/>
      <c r="T415" s="257"/>
      <c r="U415" s="257"/>
      <c r="V415" s="257"/>
      <c r="W415" s="257"/>
      <c r="X415" s="257"/>
      <c r="Y415" s="257"/>
      <c r="Z415" s="257"/>
    </row>
    <row r="416" spans="1:26" ht="12.75" customHeight="1" x14ac:dyDescent="0.25">
      <c r="A416" s="257"/>
      <c r="B416" s="257"/>
      <c r="C416" s="257"/>
      <c r="D416" s="257"/>
      <c r="E416" s="257"/>
      <c r="F416" s="257"/>
      <c r="G416" s="257"/>
      <c r="H416" s="257"/>
      <c r="I416" s="257"/>
      <c r="J416" s="257"/>
      <c r="K416" s="257"/>
      <c r="L416" s="257"/>
      <c r="M416" s="257"/>
      <c r="N416" s="257"/>
      <c r="O416" s="257"/>
      <c r="P416" s="257"/>
      <c r="Q416" s="257"/>
      <c r="R416" s="257"/>
      <c r="S416" s="257"/>
      <c r="T416" s="257"/>
      <c r="U416" s="257"/>
      <c r="V416" s="257"/>
      <c r="W416" s="257"/>
      <c r="X416" s="257"/>
      <c r="Y416" s="257"/>
      <c r="Z416" s="257"/>
    </row>
    <row r="417" spans="1:26" ht="12.75" customHeight="1" x14ac:dyDescent="0.25">
      <c r="A417" s="257"/>
      <c r="B417" s="257"/>
      <c r="C417" s="257"/>
      <c r="D417" s="257"/>
      <c r="E417" s="257"/>
      <c r="F417" s="257"/>
      <c r="G417" s="257"/>
      <c r="H417" s="257"/>
      <c r="I417" s="257"/>
      <c r="J417" s="257"/>
      <c r="K417" s="257"/>
      <c r="L417" s="257"/>
      <c r="M417" s="257"/>
      <c r="N417" s="257"/>
      <c r="O417" s="257"/>
      <c r="P417" s="257"/>
      <c r="Q417" s="257"/>
      <c r="R417" s="257"/>
      <c r="S417" s="257"/>
      <c r="T417" s="257"/>
      <c r="U417" s="257"/>
      <c r="V417" s="257"/>
      <c r="W417" s="257"/>
      <c r="X417" s="257"/>
      <c r="Y417" s="257"/>
      <c r="Z417" s="257"/>
    </row>
    <row r="418" spans="1:26" ht="12.75" customHeight="1" x14ac:dyDescent="0.25">
      <c r="A418" s="257"/>
      <c r="B418" s="257"/>
      <c r="C418" s="257"/>
      <c r="D418" s="257"/>
      <c r="E418" s="257"/>
      <c r="F418" s="257"/>
      <c r="G418" s="257"/>
      <c r="H418" s="257"/>
      <c r="I418" s="257"/>
      <c r="J418" s="257"/>
      <c r="K418" s="257"/>
      <c r="L418" s="257"/>
      <c r="M418" s="257"/>
      <c r="N418" s="257"/>
      <c r="O418" s="257"/>
      <c r="P418" s="257"/>
      <c r="Q418" s="257"/>
      <c r="R418" s="257"/>
      <c r="S418" s="257"/>
      <c r="T418" s="257"/>
      <c r="U418" s="257"/>
      <c r="V418" s="257"/>
      <c r="W418" s="257"/>
      <c r="X418" s="257"/>
      <c r="Y418" s="257"/>
      <c r="Z418" s="257"/>
    </row>
    <row r="419" spans="1:26" ht="12.75" customHeight="1" x14ac:dyDescent="0.25">
      <c r="A419" s="257"/>
      <c r="B419" s="257"/>
      <c r="C419" s="257"/>
      <c r="D419" s="257"/>
      <c r="E419" s="257"/>
      <c r="F419" s="257"/>
      <c r="G419" s="257"/>
      <c r="H419" s="257"/>
      <c r="I419" s="257"/>
      <c r="J419" s="257"/>
      <c r="K419" s="257"/>
      <c r="L419" s="257"/>
      <c r="M419" s="257"/>
      <c r="N419" s="257"/>
      <c r="O419" s="257"/>
      <c r="P419" s="257"/>
      <c r="Q419" s="257"/>
      <c r="R419" s="257"/>
      <c r="S419" s="257"/>
      <c r="T419" s="257"/>
      <c r="U419" s="257"/>
      <c r="V419" s="257"/>
      <c r="W419" s="257"/>
      <c r="X419" s="257"/>
      <c r="Y419" s="257"/>
      <c r="Z419" s="257"/>
    </row>
    <row r="420" spans="1:26" ht="12.75" customHeight="1" x14ac:dyDescent="0.25">
      <c r="A420" s="257"/>
      <c r="B420" s="257"/>
      <c r="C420" s="257"/>
      <c r="D420" s="257"/>
      <c r="E420" s="257"/>
      <c r="F420" s="257"/>
      <c r="G420" s="257"/>
      <c r="H420" s="257"/>
      <c r="I420" s="257"/>
      <c r="J420" s="257"/>
      <c r="K420" s="257"/>
      <c r="L420" s="257"/>
      <c r="M420" s="257"/>
      <c r="N420" s="257"/>
      <c r="O420" s="257"/>
      <c r="P420" s="257"/>
      <c r="Q420" s="257"/>
      <c r="R420" s="257"/>
      <c r="S420" s="257"/>
      <c r="T420" s="257"/>
      <c r="U420" s="257"/>
      <c r="V420" s="257"/>
      <c r="W420" s="257"/>
      <c r="X420" s="257"/>
      <c r="Y420" s="257"/>
      <c r="Z420" s="257"/>
    </row>
    <row r="421" spans="1:26" ht="12.75" customHeight="1" x14ac:dyDescent="0.25">
      <c r="A421" s="257"/>
      <c r="B421" s="257"/>
      <c r="C421" s="257"/>
      <c r="D421" s="257"/>
      <c r="E421" s="257"/>
      <c r="F421" s="257"/>
      <c r="G421" s="257"/>
      <c r="H421" s="257"/>
      <c r="I421" s="257"/>
      <c r="J421" s="257"/>
      <c r="K421" s="257"/>
      <c r="L421" s="257"/>
      <c r="M421" s="257"/>
      <c r="N421" s="257"/>
      <c r="O421" s="257"/>
      <c r="P421" s="257"/>
      <c r="Q421" s="257"/>
      <c r="R421" s="257"/>
      <c r="S421" s="257"/>
      <c r="T421" s="257"/>
      <c r="U421" s="257"/>
      <c r="V421" s="257"/>
      <c r="W421" s="257"/>
      <c r="X421" s="257"/>
      <c r="Y421" s="257"/>
      <c r="Z421" s="257"/>
    </row>
    <row r="422" spans="1:26" ht="12.75" customHeight="1" x14ac:dyDescent="0.25">
      <c r="A422" s="257"/>
      <c r="B422" s="257"/>
      <c r="C422" s="257"/>
      <c r="D422" s="257"/>
      <c r="E422" s="257"/>
      <c r="F422" s="257"/>
      <c r="G422" s="257"/>
      <c r="H422" s="257"/>
      <c r="I422" s="257"/>
      <c r="J422" s="257"/>
      <c r="K422" s="257"/>
      <c r="L422" s="257"/>
      <c r="M422" s="257"/>
      <c r="N422" s="257"/>
      <c r="O422" s="257"/>
      <c r="P422" s="257"/>
      <c r="Q422" s="257"/>
      <c r="R422" s="257"/>
      <c r="S422" s="257"/>
      <c r="T422" s="257"/>
      <c r="U422" s="257"/>
      <c r="V422" s="257"/>
      <c r="W422" s="257"/>
      <c r="X422" s="257"/>
      <c r="Y422" s="257"/>
      <c r="Z422" s="257"/>
    </row>
    <row r="423" spans="1:26" ht="12.75" customHeight="1" x14ac:dyDescent="0.25">
      <c r="A423" s="257"/>
      <c r="B423" s="257"/>
      <c r="C423" s="257"/>
      <c r="D423" s="257"/>
      <c r="E423" s="257"/>
      <c r="F423" s="257"/>
      <c r="G423" s="257"/>
      <c r="H423" s="257"/>
      <c r="I423" s="257"/>
      <c r="J423" s="257"/>
      <c r="K423" s="257"/>
      <c r="L423" s="257"/>
      <c r="M423" s="257"/>
      <c r="N423" s="257"/>
      <c r="O423" s="257"/>
      <c r="P423" s="257"/>
      <c r="Q423" s="257"/>
      <c r="R423" s="257"/>
      <c r="S423" s="257"/>
      <c r="T423" s="257"/>
      <c r="U423" s="257"/>
      <c r="V423" s="257"/>
      <c r="W423" s="257"/>
      <c r="X423" s="257"/>
      <c r="Y423" s="257"/>
      <c r="Z423" s="257"/>
    </row>
    <row r="424" spans="1:26" ht="12.75" customHeight="1" x14ac:dyDescent="0.25">
      <c r="A424" s="257"/>
      <c r="B424" s="257"/>
      <c r="C424" s="257"/>
      <c r="D424" s="257"/>
      <c r="E424" s="257"/>
      <c r="F424" s="257"/>
      <c r="G424" s="257"/>
      <c r="H424" s="257"/>
      <c r="I424" s="257"/>
      <c r="J424" s="257"/>
      <c r="K424" s="257"/>
      <c r="L424" s="257"/>
      <c r="M424" s="257"/>
      <c r="N424" s="257"/>
      <c r="O424" s="257"/>
      <c r="P424" s="257"/>
      <c r="Q424" s="257"/>
      <c r="R424" s="257"/>
      <c r="S424" s="257"/>
      <c r="T424" s="257"/>
      <c r="U424" s="257"/>
      <c r="V424" s="257"/>
      <c r="W424" s="257"/>
      <c r="X424" s="257"/>
      <c r="Y424" s="257"/>
      <c r="Z424" s="257"/>
    </row>
    <row r="425" spans="1:26" ht="12.75" customHeight="1" x14ac:dyDescent="0.25">
      <c r="A425" s="257"/>
      <c r="B425" s="257"/>
      <c r="C425" s="257"/>
      <c r="D425" s="257"/>
      <c r="E425" s="257"/>
      <c r="F425" s="257"/>
      <c r="G425" s="257"/>
      <c r="H425" s="257"/>
      <c r="I425" s="257"/>
      <c r="J425" s="257"/>
      <c r="K425" s="257"/>
      <c r="L425" s="257"/>
      <c r="M425" s="257"/>
      <c r="N425" s="257"/>
      <c r="O425" s="257"/>
      <c r="P425" s="257"/>
      <c r="Q425" s="257"/>
      <c r="R425" s="257"/>
      <c r="S425" s="257"/>
      <c r="T425" s="257"/>
      <c r="U425" s="257"/>
      <c r="V425" s="257"/>
      <c r="W425" s="257"/>
      <c r="X425" s="257"/>
      <c r="Y425" s="257"/>
      <c r="Z425" s="257"/>
    </row>
    <row r="426" spans="1:26" ht="12.75" customHeight="1" x14ac:dyDescent="0.25">
      <c r="A426" s="257"/>
      <c r="B426" s="257"/>
      <c r="C426" s="257"/>
      <c r="D426" s="257"/>
      <c r="E426" s="257"/>
      <c r="F426" s="257"/>
      <c r="G426" s="257"/>
      <c r="H426" s="257"/>
      <c r="I426" s="257"/>
      <c r="J426" s="257"/>
      <c r="K426" s="257"/>
      <c r="L426" s="257"/>
      <c r="M426" s="257"/>
      <c r="N426" s="257"/>
      <c r="O426" s="257"/>
      <c r="P426" s="257"/>
      <c r="Q426" s="257"/>
      <c r="R426" s="257"/>
      <c r="S426" s="257"/>
      <c r="T426" s="257"/>
      <c r="U426" s="257"/>
      <c r="V426" s="257"/>
      <c r="W426" s="257"/>
      <c r="X426" s="257"/>
      <c r="Y426" s="257"/>
      <c r="Z426" s="257"/>
    </row>
    <row r="427" spans="1:26" ht="12.75" customHeight="1" x14ac:dyDescent="0.25">
      <c r="A427" s="257"/>
      <c r="B427" s="257"/>
      <c r="C427" s="257"/>
      <c r="D427" s="257"/>
      <c r="E427" s="257"/>
      <c r="F427" s="257"/>
      <c r="G427" s="257"/>
      <c r="H427" s="257"/>
      <c r="I427" s="257"/>
      <c r="J427" s="257"/>
      <c r="K427" s="257"/>
      <c r="L427" s="257"/>
      <c r="M427" s="257"/>
      <c r="N427" s="257"/>
      <c r="O427" s="257"/>
      <c r="P427" s="257"/>
      <c r="Q427" s="257"/>
      <c r="R427" s="257"/>
      <c r="S427" s="257"/>
      <c r="T427" s="257"/>
      <c r="U427" s="257"/>
      <c r="V427" s="257"/>
      <c r="W427" s="257"/>
      <c r="X427" s="257"/>
      <c r="Y427" s="257"/>
      <c r="Z427" s="257"/>
    </row>
    <row r="428" spans="1:26" ht="12.75" customHeight="1" x14ac:dyDescent="0.25">
      <c r="A428" s="257"/>
      <c r="B428" s="257"/>
      <c r="C428" s="257"/>
      <c r="D428" s="257"/>
      <c r="E428" s="257"/>
      <c r="F428" s="257"/>
      <c r="G428" s="257"/>
      <c r="H428" s="257"/>
      <c r="I428" s="257"/>
      <c r="J428" s="257"/>
      <c r="K428" s="257"/>
      <c r="L428" s="257"/>
      <c r="M428" s="257"/>
      <c r="N428" s="257"/>
      <c r="O428" s="257"/>
      <c r="P428" s="257"/>
      <c r="Q428" s="257"/>
      <c r="R428" s="257"/>
      <c r="S428" s="257"/>
      <c r="T428" s="257"/>
      <c r="U428" s="257"/>
      <c r="V428" s="257"/>
      <c r="W428" s="257"/>
      <c r="X428" s="257"/>
      <c r="Y428" s="257"/>
      <c r="Z428" s="257"/>
    </row>
    <row r="429" spans="1:26" ht="12.75" customHeight="1" x14ac:dyDescent="0.25">
      <c r="A429" s="257"/>
      <c r="B429" s="257"/>
      <c r="C429" s="257"/>
      <c r="D429" s="257"/>
      <c r="E429" s="257"/>
      <c r="F429" s="257"/>
      <c r="G429" s="257"/>
      <c r="H429" s="257"/>
      <c r="I429" s="257"/>
      <c r="J429" s="257"/>
      <c r="K429" s="257"/>
      <c r="L429" s="257"/>
      <c r="M429" s="257"/>
      <c r="N429" s="257"/>
      <c r="O429" s="257"/>
      <c r="P429" s="257"/>
      <c r="Q429" s="257"/>
      <c r="R429" s="257"/>
      <c r="S429" s="257"/>
      <c r="T429" s="257"/>
      <c r="U429" s="257"/>
      <c r="V429" s="257"/>
      <c r="W429" s="257"/>
      <c r="X429" s="257"/>
      <c r="Y429" s="257"/>
      <c r="Z429" s="257"/>
    </row>
    <row r="430" spans="1:26" ht="12.75" customHeight="1" x14ac:dyDescent="0.25">
      <c r="A430" s="257"/>
      <c r="B430" s="257"/>
      <c r="C430" s="257"/>
      <c r="D430" s="257"/>
      <c r="E430" s="257"/>
      <c r="F430" s="257"/>
      <c r="G430" s="257"/>
      <c r="H430" s="257"/>
      <c r="I430" s="257"/>
      <c r="J430" s="257"/>
      <c r="K430" s="257"/>
      <c r="L430" s="257"/>
      <c r="M430" s="257"/>
      <c r="N430" s="257"/>
      <c r="O430" s="257"/>
      <c r="P430" s="257"/>
      <c r="Q430" s="257"/>
      <c r="R430" s="257"/>
      <c r="S430" s="257"/>
      <c r="T430" s="257"/>
      <c r="U430" s="257"/>
      <c r="V430" s="257"/>
      <c r="W430" s="257"/>
      <c r="X430" s="257"/>
      <c r="Y430" s="257"/>
      <c r="Z430" s="257"/>
    </row>
    <row r="431" spans="1:26" ht="12.75" customHeight="1" x14ac:dyDescent="0.25">
      <c r="A431" s="257"/>
      <c r="B431" s="257"/>
      <c r="C431" s="257"/>
      <c r="D431" s="257"/>
      <c r="E431" s="257"/>
      <c r="F431" s="257"/>
      <c r="G431" s="257"/>
      <c r="H431" s="257"/>
      <c r="I431" s="257"/>
      <c r="J431" s="257"/>
      <c r="K431" s="257"/>
      <c r="L431" s="257"/>
      <c r="M431" s="257"/>
      <c r="N431" s="257"/>
      <c r="O431" s="257"/>
      <c r="P431" s="257"/>
      <c r="Q431" s="257"/>
      <c r="R431" s="257"/>
      <c r="S431" s="257"/>
      <c r="T431" s="257"/>
      <c r="U431" s="257"/>
      <c r="V431" s="257"/>
      <c r="W431" s="257"/>
      <c r="X431" s="257"/>
      <c r="Y431" s="257"/>
      <c r="Z431" s="257"/>
    </row>
    <row r="432" spans="1:26" ht="12.75" customHeight="1" x14ac:dyDescent="0.25">
      <c r="A432" s="257"/>
      <c r="B432" s="257"/>
      <c r="C432" s="257"/>
      <c r="D432" s="257"/>
      <c r="E432" s="257"/>
      <c r="F432" s="257"/>
      <c r="G432" s="257"/>
      <c r="H432" s="257"/>
      <c r="I432" s="257"/>
      <c r="J432" s="257"/>
      <c r="K432" s="257"/>
      <c r="L432" s="257"/>
      <c r="M432" s="257"/>
      <c r="N432" s="257"/>
      <c r="O432" s="257"/>
      <c r="P432" s="257"/>
      <c r="Q432" s="257"/>
      <c r="R432" s="257"/>
      <c r="S432" s="257"/>
      <c r="T432" s="257"/>
      <c r="U432" s="257"/>
      <c r="V432" s="257"/>
      <c r="W432" s="257"/>
      <c r="X432" s="257"/>
      <c r="Y432" s="257"/>
      <c r="Z432" s="257"/>
    </row>
    <row r="433" spans="1:26" ht="12.75" customHeight="1" x14ac:dyDescent="0.25">
      <c r="A433" s="257"/>
      <c r="B433" s="257"/>
      <c r="C433" s="257"/>
      <c r="D433" s="257"/>
      <c r="E433" s="257"/>
      <c r="F433" s="257"/>
      <c r="G433" s="257"/>
      <c r="H433" s="257"/>
      <c r="I433" s="257"/>
      <c r="J433" s="257"/>
      <c r="K433" s="257"/>
      <c r="L433" s="257"/>
      <c r="M433" s="257"/>
      <c r="N433" s="257"/>
      <c r="O433" s="257"/>
      <c r="P433" s="257"/>
      <c r="Q433" s="257"/>
      <c r="R433" s="257"/>
      <c r="S433" s="257"/>
      <c r="T433" s="257"/>
      <c r="U433" s="257"/>
      <c r="V433" s="257"/>
      <c r="W433" s="257"/>
      <c r="X433" s="257"/>
      <c r="Y433" s="257"/>
      <c r="Z433" s="257"/>
    </row>
    <row r="434" spans="1:26" ht="12.75" customHeight="1" x14ac:dyDescent="0.25">
      <c r="A434" s="257"/>
      <c r="B434" s="257"/>
      <c r="C434" s="257"/>
      <c r="D434" s="257"/>
      <c r="E434" s="257"/>
      <c r="F434" s="257"/>
      <c r="G434" s="257"/>
      <c r="H434" s="257"/>
      <c r="I434" s="257"/>
      <c r="J434" s="257"/>
      <c r="K434" s="257"/>
      <c r="L434" s="257"/>
      <c r="M434" s="257"/>
      <c r="N434" s="257"/>
      <c r="O434" s="257"/>
      <c r="P434" s="257"/>
      <c r="Q434" s="257"/>
      <c r="R434" s="257"/>
      <c r="S434" s="257"/>
      <c r="T434" s="257"/>
      <c r="U434" s="257"/>
      <c r="V434" s="257"/>
      <c r="W434" s="257"/>
      <c r="X434" s="257"/>
      <c r="Y434" s="257"/>
      <c r="Z434" s="257"/>
    </row>
    <row r="435" spans="1:26" ht="12.75" customHeight="1" x14ac:dyDescent="0.25">
      <c r="A435" s="257"/>
      <c r="B435" s="257"/>
      <c r="C435" s="257"/>
      <c r="D435" s="257"/>
      <c r="E435" s="257"/>
      <c r="F435" s="257"/>
      <c r="G435" s="257"/>
      <c r="H435" s="257"/>
      <c r="I435" s="257"/>
      <c r="J435" s="257"/>
      <c r="K435" s="257"/>
      <c r="L435" s="257"/>
      <c r="M435" s="257"/>
      <c r="N435" s="257"/>
      <c r="O435" s="257"/>
      <c r="P435" s="257"/>
      <c r="Q435" s="257"/>
      <c r="R435" s="257"/>
      <c r="S435" s="257"/>
      <c r="T435" s="257"/>
      <c r="U435" s="257"/>
      <c r="V435" s="257"/>
      <c r="W435" s="257"/>
      <c r="X435" s="257"/>
      <c r="Y435" s="257"/>
      <c r="Z435" s="257"/>
    </row>
    <row r="436" spans="1:26" ht="12.75" customHeight="1" x14ac:dyDescent="0.25">
      <c r="A436" s="257"/>
      <c r="B436" s="257"/>
      <c r="C436" s="257"/>
      <c r="D436" s="257"/>
      <c r="E436" s="257"/>
      <c r="F436" s="257"/>
      <c r="G436" s="257"/>
      <c r="H436" s="257"/>
      <c r="I436" s="257"/>
      <c r="J436" s="257"/>
      <c r="K436" s="257"/>
      <c r="L436" s="257"/>
      <c r="M436" s="257"/>
      <c r="N436" s="257"/>
      <c r="O436" s="257"/>
      <c r="P436" s="257"/>
      <c r="Q436" s="257"/>
      <c r="R436" s="257"/>
      <c r="S436" s="257"/>
      <c r="T436" s="257"/>
      <c r="U436" s="257"/>
      <c r="V436" s="257"/>
      <c r="W436" s="257"/>
      <c r="X436" s="257"/>
      <c r="Y436" s="257"/>
      <c r="Z436" s="257"/>
    </row>
    <row r="437" spans="1:26" ht="12.75" customHeight="1" x14ac:dyDescent="0.25">
      <c r="A437" s="257"/>
      <c r="B437" s="257"/>
      <c r="C437" s="257"/>
      <c r="D437" s="257"/>
      <c r="E437" s="257"/>
      <c r="F437" s="257"/>
      <c r="G437" s="257"/>
      <c r="H437" s="257"/>
      <c r="I437" s="257"/>
      <c r="J437" s="257"/>
      <c r="K437" s="257"/>
      <c r="L437" s="257"/>
      <c r="M437" s="257"/>
      <c r="N437" s="257"/>
      <c r="O437" s="257"/>
      <c r="P437" s="257"/>
      <c r="Q437" s="257"/>
      <c r="R437" s="257"/>
      <c r="S437" s="257"/>
      <c r="T437" s="257"/>
      <c r="U437" s="257"/>
      <c r="V437" s="257"/>
      <c r="W437" s="257"/>
      <c r="X437" s="257"/>
      <c r="Y437" s="257"/>
      <c r="Z437" s="257"/>
    </row>
    <row r="438" spans="1:26" ht="12.75" customHeight="1" x14ac:dyDescent="0.25">
      <c r="A438" s="257"/>
      <c r="B438" s="257"/>
      <c r="C438" s="257"/>
      <c r="D438" s="257"/>
      <c r="E438" s="257"/>
      <c r="F438" s="257"/>
      <c r="G438" s="257"/>
      <c r="H438" s="257"/>
      <c r="I438" s="257"/>
      <c r="J438" s="257"/>
      <c r="K438" s="257"/>
      <c r="L438" s="257"/>
      <c r="M438" s="257"/>
      <c r="N438" s="257"/>
      <c r="O438" s="257"/>
      <c r="P438" s="257"/>
      <c r="Q438" s="257"/>
      <c r="R438" s="257"/>
      <c r="S438" s="257"/>
      <c r="T438" s="257"/>
      <c r="U438" s="257"/>
      <c r="V438" s="257"/>
      <c r="W438" s="257"/>
      <c r="X438" s="257"/>
      <c r="Y438" s="257"/>
      <c r="Z438" s="257"/>
    </row>
    <row r="439" spans="1:26" ht="12.75" customHeight="1" x14ac:dyDescent="0.25">
      <c r="A439" s="257"/>
      <c r="B439" s="257"/>
      <c r="C439" s="257"/>
      <c r="D439" s="257"/>
      <c r="E439" s="257"/>
      <c r="F439" s="257"/>
      <c r="G439" s="257"/>
      <c r="H439" s="257"/>
      <c r="I439" s="257"/>
      <c r="J439" s="257"/>
      <c r="K439" s="257"/>
      <c r="L439" s="257"/>
      <c r="M439" s="257"/>
      <c r="N439" s="257"/>
      <c r="O439" s="257"/>
      <c r="P439" s="257"/>
      <c r="Q439" s="257"/>
      <c r="R439" s="257"/>
      <c r="S439" s="257"/>
      <c r="T439" s="257"/>
      <c r="U439" s="257"/>
      <c r="V439" s="257"/>
      <c r="W439" s="257"/>
      <c r="X439" s="257"/>
      <c r="Y439" s="257"/>
      <c r="Z439" s="257"/>
    </row>
    <row r="440" spans="1:26" ht="12.75" customHeight="1" x14ac:dyDescent="0.25">
      <c r="A440" s="257"/>
      <c r="B440" s="257"/>
      <c r="C440" s="257"/>
      <c r="D440" s="257"/>
      <c r="E440" s="257"/>
      <c r="F440" s="257"/>
      <c r="G440" s="257"/>
      <c r="H440" s="257"/>
      <c r="I440" s="257"/>
      <c r="J440" s="257"/>
      <c r="K440" s="257"/>
      <c r="L440" s="257"/>
      <c r="M440" s="257"/>
      <c r="N440" s="257"/>
      <c r="O440" s="257"/>
      <c r="P440" s="257"/>
      <c r="Q440" s="257"/>
      <c r="R440" s="257"/>
      <c r="S440" s="257"/>
      <c r="T440" s="257"/>
      <c r="U440" s="257"/>
      <c r="V440" s="257"/>
      <c r="W440" s="257"/>
      <c r="X440" s="257"/>
      <c r="Y440" s="257"/>
      <c r="Z440" s="257"/>
    </row>
    <row r="441" spans="1:26" ht="12.75" customHeight="1" x14ac:dyDescent="0.25">
      <c r="A441" s="257"/>
      <c r="B441" s="257"/>
      <c r="C441" s="257"/>
      <c r="D441" s="257"/>
      <c r="E441" s="257"/>
      <c r="F441" s="257"/>
      <c r="G441" s="257"/>
      <c r="H441" s="257"/>
      <c r="I441" s="257"/>
      <c r="J441" s="257"/>
      <c r="K441" s="257"/>
      <c r="L441" s="257"/>
      <c r="M441" s="257"/>
      <c r="N441" s="257"/>
      <c r="O441" s="257"/>
      <c r="P441" s="257"/>
      <c r="Q441" s="257"/>
      <c r="R441" s="257"/>
      <c r="S441" s="257"/>
      <c r="T441" s="257"/>
      <c r="U441" s="257"/>
      <c r="V441" s="257"/>
      <c r="W441" s="257"/>
      <c r="X441" s="257"/>
      <c r="Y441" s="257"/>
      <c r="Z441" s="257"/>
    </row>
    <row r="442" spans="1:26" ht="12.75" customHeight="1" x14ac:dyDescent="0.25">
      <c r="A442" s="257"/>
      <c r="B442" s="257"/>
      <c r="C442" s="257"/>
      <c r="D442" s="257"/>
      <c r="E442" s="257"/>
      <c r="F442" s="257"/>
      <c r="G442" s="257"/>
      <c r="H442" s="257"/>
      <c r="I442" s="257"/>
      <c r="J442" s="257"/>
      <c r="K442" s="257"/>
      <c r="L442" s="257"/>
      <c r="M442" s="257"/>
      <c r="N442" s="257"/>
      <c r="O442" s="257"/>
      <c r="P442" s="257"/>
      <c r="Q442" s="257"/>
      <c r="R442" s="257"/>
      <c r="S442" s="257"/>
      <c r="T442" s="257"/>
      <c r="U442" s="257"/>
      <c r="V442" s="257"/>
      <c r="W442" s="257"/>
      <c r="X442" s="257"/>
      <c r="Y442" s="257"/>
      <c r="Z442" s="257"/>
    </row>
    <row r="443" spans="1:26" ht="12.75" customHeight="1" x14ac:dyDescent="0.25">
      <c r="A443" s="257"/>
      <c r="B443" s="257"/>
      <c r="C443" s="257"/>
      <c r="D443" s="257"/>
      <c r="E443" s="257"/>
      <c r="F443" s="257"/>
      <c r="G443" s="257"/>
      <c r="H443" s="257"/>
      <c r="I443" s="257"/>
      <c r="J443" s="257"/>
      <c r="K443" s="257"/>
      <c r="L443" s="257"/>
      <c r="M443" s="257"/>
      <c r="N443" s="257"/>
      <c r="O443" s="257"/>
      <c r="P443" s="257"/>
      <c r="Q443" s="257"/>
      <c r="R443" s="257"/>
      <c r="S443" s="257"/>
      <c r="T443" s="257"/>
      <c r="U443" s="257"/>
      <c r="V443" s="257"/>
      <c r="W443" s="257"/>
      <c r="X443" s="257"/>
      <c r="Y443" s="257"/>
      <c r="Z443" s="257"/>
    </row>
    <row r="444" spans="1:26" ht="12.75" customHeight="1" x14ac:dyDescent="0.25">
      <c r="A444" s="257"/>
      <c r="B444" s="257"/>
      <c r="C444" s="257"/>
      <c r="D444" s="257"/>
      <c r="E444" s="257"/>
      <c r="F444" s="257"/>
      <c r="G444" s="257"/>
      <c r="H444" s="257"/>
      <c r="I444" s="257"/>
      <c r="J444" s="257"/>
      <c r="K444" s="257"/>
      <c r="L444" s="257"/>
      <c r="M444" s="257"/>
      <c r="N444" s="257"/>
      <c r="O444" s="257"/>
      <c r="P444" s="257"/>
      <c r="Q444" s="257"/>
      <c r="R444" s="257"/>
      <c r="S444" s="257"/>
      <c r="T444" s="257"/>
      <c r="U444" s="257"/>
      <c r="V444" s="257"/>
      <c r="W444" s="257"/>
      <c r="X444" s="257"/>
      <c r="Y444" s="257"/>
      <c r="Z444" s="257"/>
    </row>
    <row r="445" spans="1:26" ht="12.75" customHeight="1" x14ac:dyDescent="0.25">
      <c r="A445" s="257"/>
      <c r="B445" s="257"/>
      <c r="C445" s="257"/>
      <c r="D445" s="257"/>
      <c r="E445" s="257"/>
      <c r="F445" s="257"/>
      <c r="G445" s="257"/>
      <c r="H445" s="257"/>
      <c r="I445" s="257"/>
      <c r="J445" s="257"/>
      <c r="K445" s="257"/>
      <c r="L445" s="257"/>
      <c r="M445" s="257"/>
      <c r="N445" s="257"/>
      <c r="O445" s="257"/>
      <c r="P445" s="257"/>
      <c r="Q445" s="257"/>
      <c r="R445" s="257"/>
      <c r="S445" s="257"/>
      <c r="T445" s="257"/>
      <c r="U445" s="257"/>
      <c r="V445" s="257"/>
      <c r="W445" s="257"/>
      <c r="X445" s="257"/>
      <c r="Y445" s="257"/>
      <c r="Z445" s="257"/>
    </row>
    <row r="446" spans="1:26" ht="12.75" customHeight="1" x14ac:dyDescent="0.25">
      <c r="A446" s="257"/>
      <c r="B446" s="257"/>
      <c r="C446" s="257"/>
      <c r="D446" s="257"/>
      <c r="E446" s="257"/>
      <c r="F446" s="257"/>
      <c r="G446" s="257"/>
      <c r="H446" s="257"/>
      <c r="I446" s="257"/>
      <c r="J446" s="257"/>
      <c r="K446" s="257"/>
      <c r="L446" s="257"/>
      <c r="M446" s="257"/>
      <c r="N446" s="257"/>
      <c r="O446" s="257"/>
      <c r="P446" s="257"/>
      <c r="Q446" s="257"/>
      <c r="R446" s="257"/>
      <c r="S446" s="257"/>
      <c r="T446" s="257"/>
      <c r="U446" s="257"/>
      <c r="V446" s="257"/>
      <c r="W446" s="257"/>
      <c r="X446" s="257"/>
      <c r="Y446" s="257"/>
      <c r="Z446" s="257"/>
    </row>
    <row r="447" spans="1:26" ht="12.75" customHeight="1" x14ac:dyDescent="0.25">
      <c r="A447" s="257"/>
      <c r="B447" s="257"/>
      <c r="C447" s="257"/>
      <c r="D447" s="257"/>
      <c r="E447" s="257"/>
      <c r="F447" s="257"/>
      <c r="G447" s="257"/>
      <c r="H447" s="257"/>
      <c r="I447" s="257"/>
      <c r="J447" s="257"/>
      <c r="K447" s="257"/>
      <c r="L447" s="257"/>
      <c r="M447" s="257"/>
      <c r="N447" s="257"/>
      <c r="O447" s="257"/>
      <c r="P447" s="257"/>
      <c r="Q447" s="257"/>
      <c r="R447" s="257"/>
      <c r="S447" s="257"/>
      <c r="T447" s="257"/>
      <c r="U447" s="257"/>
      <c r="V447" s="257"/>
      <c r="W447" s="257"/>
      <c r="X447" s="257"/>
      <c r="Y447" s="257"/>
      <c r="Z447" s="257"/>
    </row>
    <row r="448" spans="1:26" ht="12.75" customHeight="1" x14ac:dyDescent="0.25">
      <c r="A448" s="257"/>
      <c r="B448" s="257"/>
      <c r="C448" s="257"/>
      <c r="D448" s="257"/>
      <c r="E448" s="257"/>
      <c r="F448" s="257"/>
      <c r="G448" s="257"/>
      <c r="H448" s="257"/>
      <c r="I448" s="257"/>
      <c r="J448" s="257"/>
      <c r="K448" s="257"/>
      <c r="L448" s="257"/>
      <c r="M448" s="257"/>
      <c r="N448" s="257"/>
      <c r="O448" s="257"/>
      <c r="P448" s="257"/>
      <c r="Q448" s="257"/>
      <c r="R448" s="257"/>
      <c r="S448" s="257"/>
      <c r="T448" s="257"/>
      <c r="U448" s="257"/>
      <c r="V448" s="257"/>
      <c r="W448" s="257"/>
      <c r="X448" s="257"/>
      <c r="Y448" s="257"/>
      <c r="Z448" s="257"/>
    </row>
    <row r="449" spans="1:26" ht="12.75" customHeight="1" x14ac:dyDescent="0.25">
      <c r="A449" s="257"/>
      <c r="B449" s="257"/>
      <c r="C449" s="257"/>
      <c r="D449" s="257"/>
      <c r="E449" s="257"/>
      <c r="F449" s="257"/>
      <c r="G449" s="257"/>
      <c r="H449" s="257"/>
      <c r="I449" s="257"/>
      <c r="J449" s="257"/>
      <c r="K449" s="257"/>
      <c r="L449" s="257"/>
      <c r="M449" s="257"/>
      <c r="N449" s="257"/>
      <c r="O449" s="257"/>
      <c r="P449" s="257"/>
      <c r="Q449" s="257"/>
      <c r="R449" s="257"/>
      <c r="S449" s="257"/>
      <c r="T449" s="257"/>
      <c r="U449" s="257"/>
      <c r="V449" s="257"/>
      <c r="W449" s="257"/>
      <c r="X449" s="257"/>
      <c r="Y449" s="257"/>
      <c r="Z449" s="257"/>
    </row>
    <row r="450" spans="1:26" ht="12.75" customHeight="1" x14ac:dyDescent="0.25">
      <c r="A450" s="257"/>
      <c r="B450" s="257"/>
      <c r="C450" s="257"/>
      <c r="D450" s="257"/>
      <c r="E450" s="257"/>
      <c r="F450" s="257"/>
      <c r="G450" s="257"/>
      <c r="H450" s="257"/>
      <c r="I450" s="257"/>
      <c r="J450" s="257"/>
      <c r="K450" s="257"/>
      <c r="L450" s="257"/>
      <c r="M450" s="257"/>
      <c r="N450" s="257"/>
      <c r="O450" s="257"/>
      <c r="P450" s="257"/>
      <c r="Q450" s="257"/>
      <c r="R450" s="257"/>
      <c r="S450" s="257"/>
      <c r="T450" s="257"/>
      <c r="U450" s="257"/>
      <c r="V450" s="257"/>
      <c r="W450" s="257"/>
      <c r="X450" s="257"/>
      <c r="Y450" s="257"/>
      <c r="Z450" s="257"/>
    </row>
    <row r="451" spans="1:26" ht="12.75" customHeight="1" x14ac:dyDescent="0.25">
      <c r="A451" s="257"/>
      <c r="B451" s="257"/>
      <c r="C451" s="257"/>
      <c r="D451" s="257"/>
      <c r="E451" s="257"/>
      <c r="F451" s="257"/>
      <c r="G451" s="257"/>
      <c r="H451" s="257"/>
      <c r="I451" s="257"/>
      <c r="J451" s="257"/>
      <c r="K451" s="257"/>
      <c r="L451" s="257"/>
      <c r="M451" s="257"/>
      <c r="N451" s="257"/>
      <c r="O451" s="257"/>
      <c r="P451" s="257"/>
      <c r="Q451" s="257"/>
      <c r="R451" s="257"/>
      <c r="S451" s="257"/>
      <c r="T451" s="257"/>
      <c r="U451" s="257"/>
      <c r="V451" s="257"/>
      <c r="W451" s="257"/>
      <c r="X451" s="257"/>
      <c r="Y451" s="257"/>
      <c r="Z451" s="257"/>
    </row>
    <row r="452" spans="1:26" ht="12.75" customHeight="1" x14ac:dyDescent="0.25">
      <c r="A452" s="257"/>
      <c r="B452" s="257"/>
      <c r="C452" s="257"/>
      <c r="D452" s="257"/>
      <c r="E452" s="257"/>
      <c r="F452" s="257"/>
      <c r="G452" s="257"/>
      <c r="H452" s="257"/>
      <c r="I452" s="257"/>
      <c r="J452" s="257"/>
      <c r="K452" s="257"/>
      <c r="L452" s="257"/>
      <c r="M452" s="257"/>
      <c r="N452" s="257"/>
      <c r="O452" s="257"/>
      <c r="P452" s="257"/>
      <c r="Q452" s="257"/>
      <c r="R452" s="257"/>
      <c r="S452" s="257"/>
      <c r="T452" s="257"/>
      <c r="U452" s="257"/>
      <c r="V452" s="257"/>
      <c r="W452" s="257"/>
      <c r="X452" s="257"/>
      <c r="Y452" s="257"/>
      <c r="Z452" s="257"/>
    </row>
    <row r="453" spans="1:26" ht="12.75" customHeight="1" x14ac:dyDescent="0.25">
      <c r="A453" s="257"/>
      <c r="B453" s="257"/>
      <c r="C453" s="257"/>
      <c r="D453" s="257"/>
      <c r="E453" s="257"/>
      <c r="F453" s="257"/>
      <c r="G453" s="257"/>
      <c r="H453" s="257"/>
      <c r="I453" s="257"/>
      <c r="J453" s="257"/>
      <c r="K453" s="257"/>
      <c r="L453" s="257"/>
      <c r="M453" s="257"/>
      <c r="N453" s="257"/>
      <c r="O453" s="257"/>
      <c r="P453" s="257"/>
      <c r="Q453" s="257"/>
      <c r="R453" s="257"/>
      <c r="S453" s="257"/>
      <c r="T453" s="257"/>
      <c r="U453" s="257"/>
      <c r="V453" s="257"/>
      <c r="W453" s="257"/>
      <c r="X453" s="257"/>
      <c r="Y453" s="257"/>
      <c r="Z453" s="257"/>
    </row>
    <row r="454" spans="1:26" ht="12.75" customHeight="1" x14ac:dyDescent="0.25">
      <c r="A454" s="257"/>
      <c r="B454" s="257"/>
      <c r="C454" s="257"/>
      <c r="D454" s="257"/>
      <c r="E454" s="257"/>
      <c r="F454" s="257"/>
      <c r="G454" s="257"/>
      <c r="H454" s="257"/>
      <c r="I454" s="257"/>
      <c r="J454" s="257"/>
      <c r="K454" s="257"/>
      <c r="L454" s="257"/>
      <c r="M454" s="257"/>
      <c r="N454" s="257"/>
      <c r="O454" s="257"/>
      <c r="P454" s="257"/>
      <c r="Q454" s="257"/>
      <c r="R454" s="257"/>
      <c r="S454" s="257"/>
      <c r="T454" s="257"/>
      <c r="U454" s="257"/>
      <c r="V454" s="257"/>
      <c r="W454" s="257"/>
      <c r="X454" s="257"/>
      <c r="Y454" s="257"/>
      <c r="Z454" s="257"/>
    </row>
    <row r="455" spans="1:26" ht="12.75" customHeight="1" x14ac:dyDescent="0.25">
      <c r="A455" s="257"/>
      <c r="B455" s="257"/>
      <c r="C455" s="257"/>
      <c r="D455" s="257"/>
      <c r="E455" s="257"/>
      <c r="F455" s="257"/>
      <c r="G455" s="257"/>
      <c r="H455" s="257"/>
      <c r="I455" s="257"/>
      <c r="J455" s="257"/>
      <c r="K455" s="257"/>
      <c r="L455" s="257"/>
      <c r="M455" s="257"/>
      <c r="N455" s="257"/>
      <c r="O455" s="257"/>
      <c r="P455" s="257"/>
      <c r="Q455" s="257"/>
      <c r="R455" s="257"/>
      <c r="S455" s="257"/>
      <c r="T455" s="257"/>
      <c r="U455" s="257"/>
      <c r="V455" s="257"/>
      <c r="W455" s="257"/>
      <c r="X455" s="257"/>
      <c r="Y455" s="257"/>
      <c r="Z455" s="257"/>
    </row>
    <row r="456" spans="1:26" ht="12.75" customHeight="1" x14ac:dyDescent="0.25">
      <c r="A456" s="257"/>
      <c r="B456" s="257"/>
      <c r="C456" s="257"/>
      <c r="D456" s="257"/>
      <c r="E456" s="257"/>
      <c r="F456" s="257"/>
      <c r="G456" s="257"/>
      <c r="H456" s="257"/>
      <c r="I456" s="257"/>
      <c r="J456" s="257"/>
      <c r="K456" s="257"/>
      <c r="L456" s="257"/>
      <c r="M456" s="257"/>
      <c r="N456" s="257"/>
      <c r="O456" s="257"/>
      <c r="P456" s="257"/>
      <c r="Q456" s="257"/>
      <c r="R456" s="257"/>
      <c r="S456" s="257"/>
      <c r="T456" s="257"/>
      <c r="U456" s="257"/>
      <c r="V456" s="257"/>
      <c r="W456" s="257"/>
      <c r="X456" s="257"/>
      <c r="Y456" s="257"/>
      <c r="Z456" s="257"/>
    </row>
    <row r="457" spans="1:26" ht="12.75" customHeight="1" x14ac:dyDescent="0.25">
      <c r="A457" s="257"/>
      <c r="B457" s="257"/>
      <c r="C457" s="257"/>
      <c r="D457" s="257"/>
      <c r="E457" s="257"/>
      <c r="F457" s="257"/>
      <c r="G457" s="257"/>
      <c r="H457" s="257"/>
      <c r="I457" s="257"/>
      <c r="J457" s="257"/>
      <c r="K457" s="257"/>
      <c r="L457" s="257"/>
      <c r="M457" s="257"/>
      <c r="N457" s="257"/>
      <c r="O457" s="257"/>
      <c r="P457" s="257"/>
      <c r="Q457" s="257"/>
      <c r="R457" s="257"/>
      <c r="S457" s="257"/>
      <c r="T457" s="257"/>
      <c r="U457" s="257"/>
      <c r="V457" s="257"/>
      <c r="W457" s="257"/>
      <c r="X457" s="257"/>
      <c r="Y457" s="257"/>
      <c r="Z457" s="257"/>
    </row>
    <row r="458" spans="1:26" ht="12.75" customHeight="1" x14ac:dyDescent="0.25">
      <c r="A458" s="257"/>
      <c r="B458" s="257"/>
      <c r="C458" s="257"/>
      <c r="D458" s="257"/>
      <c r="E458" s="257"/>
      <c r="F458" s="257"/>
      <c r="G458" s="257"/>
      <c r="H458" s="257"/>
      <c r="I458" s="257"/>
      <c r="J458" s="257"/>
      <c r="K458" s="257"/>
      <c r="L458" s="257"/>
      <c r="M458" s="257"/>
      <c r="N458" s="257"/>
      <c r="O458" s="257"/>
      <c r="P458" s="257"/>
      <c r="Q458" s="257"/>
      <c r="R458" s="257"/>
      <c r="S458" s="257"/>
      <c r="T458" s="257"/>
      <c r="U458" s="257"/>
      <c r="V458" s="257"/>
      <c r="W458" s="257"/>
      <c r="X458" s="257"/>
      <c r="Y458" s="257"/>
      <c r="Z458" s="257"/>
    </row>
    <row r="459" spans="1:26" ht="12.75" customHeight="1" x14ac:dyDescent="0.25">
      <c r="A459" s="257"/>
      <c r="B459" s="257"/>
      <c r="C459" s="257"/>
      <c r="D459" s="257"/>
      <c r="E459" s="257"/>
      <c r="F459" s="257"/>
      <c r="G459" s="257"/>
      <c r="H459" s="257"/>
      <c r="I459" s="257"/>
      <c r="J459" s="257"/>
      <c r="K459" s="257"/>
      <c r="L459" s="257"/>
      <c r="M459" s="257"/>
      <c r="N459" s="257"/>
      <c r="O459" s="257"/>
      <c r="P459" s="257"/>
      <c r="Q459" s="257"/>
      <c r="R459" s="257"/>
      <c r="S459" s="257"/>
      <c r="T459" s="257"/>
      <c r="U459" s="257"/>
      <c r="V459" s="257"/>
      <c r="W459" s="257"/>
      <c r="X459" s="257"/>
      <c r="Y459" s="257"/>
      <c r="Z459" s="257"/>
    </row>
    <row r="460" spans="1:26" ht="12.75" customHeight="1" x14ac:dyDescent="0.25">
      <c r="A460" s="257"/>
      <c r="B460" s="257"/>
      <c r="C460" s="257"/>
      <c r="D460" s="257"/>
      <c r="E460" s="257"/>
      <c r="F460" s="257"/>
      <c r="G460" s="257"/>
      <c r="H460" s="257"/>
      <c r="I460" s="257"/>
      <c r="J460" s="257"/>
      <c r="K460" s="257"/>
      <c r="L460" s="257"/>
      <c r="M460" s="257"/>
      <c r="N460" s="257"/>
      <c r="O460" s="257"/>
      <c r="P460" s="257"/>
      <c r="Q460" s="257"/>
      <c r="R460" s="257"/>
      <c r="S460" s="257"/>
      <c r="T460" s="257"/>
      <c r="U460" s="257"/>
      <c r="V460" s="257"/>
      <c r="W460" s="257"/>
      <c r="X460" s="257"/>
      <c r="Y460" s="257"/>
      <c r="Z460" s="257"/>
    </row>
    <row r="461" spans="1:26" ht="12.75" customHeight="1" x14ac:dyDescent="0.25">
      <c r="A461" s="257"/>
      <c r="B461" s="257"/>
      <c r="C461" s="257"/>
      <c r="D461" s="257"/>
      <c r="E461" s="257"/>
      <c r="F461" s="257"/>
      <c r="G461" s="257"/>
      <c r="H461" s="257"/>
      <c r="I461" s="257"/>
      <c r="J461" s="257"/>
      <c r="K461" s="257"/>
      <c r="L461" s="257"/>
      <c r="M461" s="257"/>
      <c r="N461" s="257"/>
      <c r="O461" s="257"/>
      <c r="P461" s="257"/>
      <c r="Q461" s="257"/>
      <c r="R461" s="257"/>
      <c r="S461" s="257"/>
      <c r="T461" s="257"/>
      <c r="U461" s="257"/>
      <c r="V461" s="257"/>
      <c r="W461" s="257"/>
      <c r="X461" s="257"/>
      <c r="Y461" s="257"/>
      <c r="Z461" s="257"/>
    </row>
    <row r="462" spans="1:26" ht="12.75" customHeight="1" x14ac:dyDescent="0.25">
      <c r="A462" s="257"/>
      <c r="B462" s="257"/>
      <c r="C462" s="257"/>
      <c r="D462" s="257"/>
      <c r="E462" s="257"/>
      <c r="F462" s="257"/>
      <c r="G462" s="257"/>
      <c r="H462" s="257"/>
      <c r="I462" s="257"/>
      <c r="J462" s="257"/>
      <c r="K462" s="257"/>
      <c r="L462" s="257"/>
      <c r="M462" s="257"/>
      <c r="N462" s="257"/>
      <c r="O462" s="257"/>
      <c r="P462" s="257"/>
      <c r="Q462" s="257"/>
      <c r="R462" s="257"/>
      <c r="S462" s="257"/>
      <c r="T462" s="257"/>
      <c r="U462" s="257"/>
      <c r="V462" s="257"/>
      <c r="W462" s="257"/>
      <c r="X462" s="257"/>
      <c r="Y462" s="257"/>
      <c r="Z462" s="257"/>
    </row>
    <row r="463" spans="1:26" ht="12.75" customHeight="1" x14ac:dyDescent="0.25">
      <c r="A463" s="257"/>
      <c r="B463" s="257"/>
      <c r="C463" s="257"/>
      <c r="D463" s="257"/>
      <c r="E463" s="257"/>
      <c r="F463" s="257"/>
      <c r="G463" s="257"/>
      <c r="H463" s="257"/>
      <c r="I463" s="257"/>
      <c r="J463" s="257"/>
      <c r="K463" s="257"/>
      <c r="L463" s="257"/>
      <c r="M463" s="257"/>
      <c r="N463" s="257"/>
      <c r="O463" s="257"/>
      <c r="P463" s="257"/>
      <c r="Q463" s="257"/>
      <c r="R463" s="257"/>
      <c r="S463" s="257"/>
      <c r="T463" s="257"/>
      <c r="U463" s="257"/>
      <c r="V463" s="257"/>
      <c r="W463" s="257"/>
      <c r="X463" s="257"/>
      <c r="Y463" s="257"/>
      <c r="Z463" s="257"/>
    </row>
    <row r="464" spans="1:26" ht="12.75" customHeight="1" x14ac:dyDescent="0.25">
      <c r="A464" s="257"/>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row>
    <row r="465" spans="1:26" ht="12.75" customHeight="1" x14ac:dyDescent="0.25">
      <c r="A465" s="257"/>
      <c r="B465" s="257"/>
      <c r="C465" s="257"/>
      <c r="D465" s="257"/>
      <c r="E465" s="257"/>
      <c r="F465" s="257"/>
      <c r="G465" s="257"/>
      <c r="H465" s="257"/>
      <c r="I465" s="257"/>
      <c r="J465" s="257"/>
      <c r="K465" s="257"/>
      <c r="L465" s="257"/>
      <c r="M465" s="257"/>
      <c r="N465" s="257"/>
      <c r="O465" s="257"/>
      <c r="P465" s="257"/>
      <c r="Q465" s="257"/>
      <c r="R465" s="257"/>
      <c r="S465" s="257"/>
      <c r="T465" s="257"/>
      <c r="U465" s="257"/>
      <c r="V465" s="257"/>
      <c r="W465" s="257"/>
      <c r="X465" s="257"/>
      <c r="Y465" s="257"/>
      <c r="Z465" s="257"/>
    </row>
    <row r="466" spans="1:26" ht="12.75" customHeight="1" x14ac:dyDescent="0.25">
      <c r="A466" s="257"/>
      <c r="B466" s="257"/>
      <c r="C466" s="257"/>
      <c r="D466" s="257"/>
      <c r="E466" s="257"/>
      <c r="F466" s="257"/>
      <c r="G466" s="257"/>
      <c r="H466" s="257"/>
      <c r="I466" s="257"/>
      <c r="J466" s="257"/>
      <c r="K466" s="257"/>
      <c r="L466" s="257"/>
      <c r="M466" s="257"/>
      <c r="N466" s="257"/>
      <c r="O466" s="257"/>
      <c r="P466" s="257"/>
      <c r="Q466" s="257"/>
      <c r="R466" s="257"/>
      <c r="S466" s="257"/>
      <c r="T466" s="257"/>
      <c r="U466" s="257"/>
      <c r="V466" s="257"/>
      <c r="W466" s="257"/>
      <c r="X466" s="257"/>
      <c r="Y466" s="257"/>
      <c r="Z466" s="257"/>
    </row>
    <row r="467" spans="1:26" ht="12.75" customHeight="1" x14ac:dyDescent="0.25">
      <c r="A467" s="257"/>
      <c r="B467" s="257"/>
      <c r="C467" s="257"/>
      <c r="D467" s="257"/>
      <c r="E467" s="257"/>
      <c r="F467" s="257"/>
      <c r="G467" s="257"/>
      <c r="H467" s="257"/>
      <c r="I467" s="257"/>
      <c r="J467" s="257"/>
      <c r="K467" s="257"/>
      <c r="L467" s="257"/>
      <c r="M467" s="257"/>
      <c r="N467" s="257"/>
      <c r="O467" s="257"/>
      <c r="P467" s="257"/>
      <c r="Q467" s="257"/>
      <c r="R467" s="257"/>
      <c r="S467" s="257"/>
      <c r="T467" s="257"/>
      <c r="U467" s="257"/>
      <c r="V467" s="257"/>
      <c r="W467" s="257"/>
      <c r="X467" s="257"/>
      <c r="Y467" s="257"/>
      <c r="Z467" s="257"/>
    </row>
    <row r="468" spans="1:26" ht="12.75" customHeight="1" x14ac:dyDescent="0.25">
      <c r="A468" s="257"/>
      <c r="B468" s="257"/>
      <c r="C468" s="257"/>
      <c r="D468" s="257"/>
      <c r="E468" s="257"/>
      <c r="F468" s="257"/>
      <c r="G468" s="257"/>
      <c r="H468" s="257"/>
      <c r="I468" s="257"/>
      <c r="J468" s="257"/>
      <c r="K468" s="257"/>
      <c r="L468" s="257"/>
      <c r="M468" s="257"/>
      <c r="N468" s="257"/>
      <c r="O468" s="257"/>
      <c r="P468" s="257"/>
      <c r="Q468" s="257"/>
      <c r="R468" s="257"/>
      <c r="S468" s="257"/>
      <c r="T468" s="257"/>
      <c r="U468" s="257"/>
      <c r="V468" s="257"/>
      <c r="W468" s="257"/>
      <c r="X468" s="257"/>
      <c r="Y468" s="257"/>
      <c r="Z468" s="257"/>
    </row>
    <row r="469" spans="1:26" ht="12.75" customHeight="1" x14ac:dyDescent="0.25">
      <c r="A469" s="257"/>
      <c r="B469" s="257"/>
      <c r="C469" s="257"/>
      <c r="D469" s="257"/>
      <c r="E469" s="257"/>
      <c r="F469" s="257"/>
      <c r="G469" s="257"/>
      <c r="H469" s="257"/>
      <c r="I469" s="257"/>
      <c r="J469" s="257"/>
      <c r="K469" s="257"/>
      <c r="L469" s="257"/>
      <c r="M469" s="257"/>
      <c r="N469" s="257"/>
      <c r="O469" s="257"/>
      <c r="P469" s="257"/>
      <c r="Q469" s="257"/>
      <c r="R469" s="257"/>
      <c r="S469" s="257"/>
      <c r="T469" s="257"/>
      <c r="U469" s="257"/>
      <c r="V469" s="257"/>
      <c r="W469" s="257"/>
      <c r="X469" s="257"/>
      <c r="Y469" s="257"/>
      <c r="Z469" s="257"/>
    </row>
    <row r="470" spans="1:26" ht="12.75" customHeight="1" x14ac:dyDescent="0.25">
      <c r="A470" s="257"/>
      <c r="B470" s="257"/>
      <c r="C470" s="257"/>
      <c r="D470" s="257"/>
      <c r="E470" s="257"/>
      <c r="F470" s="257"/>
      <c r="G470" s="257"/>
      <c r="H470" s="257"/>
      <c r="I470" s="257"/>
      <c r="J470" s="257"/>
      <c r="K470" s="257"/>
      <c r="L470" s="257"/>
      <c r="M470" s="257"/>
      <c r="N470" s="257"/>
      <c r="O470" s="257"/>
      <c r="P470" s="257"/>
      <c r="Q470" s="257"/>
      <c r="R470" s="257"/>
      <c r="S470" s="257"/>
      <c r="T470" s="257"/>
      <c r="U470" s="257"/>
      <c r="V470" s="257"/>
      <c r="W470" s="257"/>
      <c r="X470" s="257"/>
      <c r="Y470" s="257"/>
      <c r="Z470" s="257"/>
    </row>
    <row r="471" spans="1:26" ht="12.75" customHeight="1" x14ac:dyDescent="0.25">
      <c r="A471" s="257"/>
      <c r="B471" s="257"/>
      <c r="C471" s="257"/>
      <c r="D471" s="257"/>
      <c r="E471" s="257"/>
      <c r="F471" s="257"/>
      <c r="G471" s="257"/>
      <c r="H471" s="257"/>
      <c r="I471" s="257"/>
      <c r="J471" s="257"/>
      <c r="K471" s="257"/>
      <c r="L471" s="257"/>
      <c r="M471" s="257"/>
      <c r="N471" s="257"/>
      <c r="O471" s="257"/>
      <c r="P471" s="257"/>
      <c r="Q471" s="257"/>
      <c r="R471" s="257"/>
      <c r="S471" s="257"/>
      <c r="T471" s="257"/>
      <c r="U471" s="257"/>
      <c r="V471" s="257"/>
      <c r="W471" s="257"/>
      <c r="X471" s="257"/>
      <c r="Y471" s="257"/>
      <c r="Z471" s="257"/>
    </row>
    <row r="472" spans="1:26" ht="12.75" customHeight="1" x14ac:dyDescent="0.25">
      <c r="A472" s="257"/>
      <c r="B472" s="257"/>
      <c r="C472" s="257"/>
      <c r="D472" s="257"/>
      <c r="E472" s="257"/>
      <c r="F472" s="257"/>
      <c r="G472" s="257"/>
      <c r="H472" s="257"/>
      <c r="I472" s="257"/>
      <c r="J472" s="257"/>
      <c r="K472" s="257"/>
      <c r="L472" s="257"/>
      <c r="M472" s="257"/>
      <c r="N472" s="257"/>
      <c r="O472" s="257"/>
      <c r="P472" s="257"/>
      <c r="Q472" s="257"/>
      <c r="R472" s="257"/>
      <c r="S472" s="257"/>
      <c r="T472" s="257"/>
      <c r="U472" s="257"/>
      <c r="V472" s="257"/>
      <c r="W472" s="257"/>
      <c r="X472" s="257"/>
      <c r="Y472" s="257"/>
      <c r="Z472" s="257"/>
    </row>
    <row r="473" spans="1:26" ht="12.75" customHeight="1" x14ac:dyDescent="0.25">
      <c r="A473" s="257"/>
      <c r="B473" s="257"/>
      <c r="C473" s="257"/>
      <c r="D473" s="257"/>
      <c r="E473" s="257"/>
      <c r="F473" s="257"/>
      <c r="G473" s="257"/>
      <c r="H473" s="257"/>
      <c r="I473" s="257"/>
      <c r="J473" s="257"/>
      <c r="K473" s="257"/>
      <c r="L473" s="257"/>
      <c r="M473" s="257"/>
      <c r="N473" s="257"/>
      <c r="O473" s="257"/>
      <c r="P473" s="257"/>
      <c r="Q473" s="257"/>
      <c r="R473" s="257"/>
      <c r="S473" s="257"/>
      <c r="T473" s="257"/>
      <c r="U473" s="257"/>
      <c r="V473" s="257"/>
      <c r="W473" s="257"/>
      <c r="X473" s="257"/>
      <c r="Y473" s="257"/>
      <c r="Z473" s="257"/>
    </row>
    <row r="474" spans="1:26" ht="12.75" customHeight="1" x14ac:dyDescent="0.25">
      <c r="A474" s="257"/>
      <c r="B474" s="257"/>
      <c r="C474" s="257"/>
      <c r="D474" s="257"/>
      <c r="E474" s="257"/>
      <c r="F474" s="257"/>
      <c r="G474" s="257"/>
      <c r="H474" s="257"/>
      <c r="I474" s="257"/>
      <c r="J474" s="257"/>
      <c r="K474" s="257"/>
      <c r="L474" s="257"/>
      <c r="M474" s="257"/>
      <c r="N474" s="257"/>
      <c r="O474" s="257"/>
      <c r="P474" s="257"/>
      <c r="Q474" s="257"/>
      <c r="R474" s="257"/>
      <c r="S474" s="257"/>
      <c r="T474" s="257"/>
      <c r="U474" s="257"/>
      <c r="V474" s="257"/>
      <c r="W474" s="257"/>
      <c r="X474" s="257"/>
      <c r="Y474" s="257"/>
      <c r="Z474" s="257"/>
    </row>
    <row r="475" spans="1:26" ht="12.75" customHeight="1" x14ac:dyDescent="0.25">
      <c r="A475" s="257"/>
      <c r="B475" s="257"/>
      <c r="C475" s="257"/>
      <c r="D475" s="257"/>
      <c r="E475" s="257"/>
      <c r="F475" s="257"/>
      <c r="G475" s="257"/>
      <c r="H475" s="257"/>
      <c r="I475" s="257"/>
      <c r="J475" s="257"/>
      <c r="K475" s="257"/>
      <c r="L475" s="257"/>
      <c r="M475" s="257"/>
      <c r="N475" s="257"/>
      <c r="O475" s="257"/>
      <c r="P475" s="257"/>
      <c r="Q475" s="257"/>
      <c r="R475" s="257"/>
      <c r="S475" s="257"/>
      <c r="T475" s="257"/>
      <c r="U475" s="257"/>
      <c r="V475" s="257"/>
      <c r="W475" s="257"/>
      <c r="X475" s="257"/>
      <c r="Y475" s="257"/>
      <c r="Z475" s="257"/>
    </row>
    <row r="476" spans="1:26" ht="12.75" customHeight="1" x14ac:dyDescent="0.25">
      <c r="A476" s="257"/>
      <c r="B476" s="257"/>
      <c r="C476" s="257"/>
      <c r="D476" s="257"/>
      <c r="E476" s="257"/>
      <c r="F476" s="257"/>
      <c r="G476" s="257"/>
      <c r="H476" s="257"/>
      <c r="I476" s="257"/>
      <c r="J476" s="257"/>
      <c r="K476" s="257"/>
      <c r="L476" s="257"/>
      <c r="M476" s="257"/>
      <c r="N476" s="257"/>
      <c r="O476" s="257"/>
      <c r="P476" s="257"/>
      <c r="Q476" s="257"/>
      <c r="R476" s="257"/>
      <c r="S476" s="257"/>
      <c r="T476" s="257"/>
      <c r="U476" s="257"/>
      <c r="V476" s="257"/>
      <c r="W476" s="257"/>
      <c r="X476" s="257"/>
      <c r="Y476" s="257"/>
      <c r="Z476" s="257"/>
    </row>
    <row r="477" spans="1:26" ht="12.75" customHeight="1" x14ac:dyDescent="0.25">
      <c r="A477" s="257"/>
      <c r="B477" s="257"/>
      <c r="C477" s="257"/>
      <c r="D477" s="257"/>
      <c r="E477" s="257"/>
      <c r="F477" s="257"/>
      <c r="G477" s="257"/>
      <c r="H477" s="257"/>
      <c r="I477" s="257"/>
      <c r="J477" s="257"/>
      <c r="K477" s="257"/>
      <c r="L477" s="257"/>
      <c r="M477" s="257"/>
      <c r="N477" s="257"/>
      <c r="O477" s="257"/>
      <c r="P477" s="257"/>
      <c r="Q477" s="257"/>
      <c r="R477" s="257"/>
      <c r="S477" s="257"/>
      <c r="T477" s="257"/>
      <c r="U477" s="257"/>
      <c r="V477" s="257"/>
      <c r="W477" s="257"/>
      <c r="X477" s="257"/>
      <c r="Y477" s="257"/>
      <c r="Z477" s="257"/>
    </row>
    <row r="478" spans="1:26" ht="12.75" customHeight="1" x14ac:dyDescent="0.25">
      <c r="A478" s="257"/>
      <c r="B478" s="257"/>
      <c r="C478" s="257"/>
      <c r="D478" s="257"/>
      <c r="E478" s="257"/>
      <c r="F478" s="257"/>
      <c r="G478" s="257"/>
      <c r="H478" s="257"/>
      <c r="I478" s="257"/>
      <c r="J478" s="257"/>
      <c r="K478" s="257"/>
      <c r="L478" s="257"/>
      <c r="M478" s="257"/>
      <c r="N478" s="257"/>
      <c r="O478" s="257"/>
      <c r="P478" s="257"/>
      <c r="Q478" s="257"/>
      <c r="R478" s="257"/>
      <c r="S478" s="257"/>
      <c r="T478" s="257"/>
      <c r="U478" s="257"/>
      <c r="V478" s="257"/>
      <c r="W478" s="257"/>
      <c r="X478" s="257"/>
      <c r="Y478" s="257"/>
      <c r="Z478" s="257"/>
    </row>
    <row r="479" spans="1:26" ht="12.75" customHeight="1" x14ac:dyDescent="0.25">
      <c r="A479" s="257"/>
      <c r="B479" s="257"/>
      <c r="C479" s="257"/>
      <c r="D479" s="257"/>
      <c r="E479" s="257"/>
      <c r="F479" s="257"/>
      <c r="G479" s="257"/>
      <c r="H479" s="257"/>
      <c r="I479" s="257"/>
      <c r="J479" s="257"/>
      <c r="K479" s="257"/>
      <c r="L479" s="257"/>
      <c r="M479" s="257"/>
      <c r="N479" s="257"/>
      <c r="O479" s="257"/>
      <c r="P479" s="257"/>
      <c r="Q479" s="257"/>
      <c r="R479" s="257"/>
      <c r="S479" s="257"/>
      <c r="T479" s="257"/>
      <c r="U479" s="257"/>
      <c r="V479" s="257"/>
      <c r="W479" s="257"/>
      <c r="X479" s="257"/>
      <c r="Y479" s="257"/>
      <c r="Z479" s="257"/>
    </row>
    <row r="480" spans="1:26" ht="12.75" customHeight="1" x14ac:dyDescent="0.25">
      <c r="A480" s="257"/>
      <c r="B480" s="257"/>
      <c r="C480" s="257"/>
      <c r="D480" s="257"/>
      <c r="E480" s="257"/>
      <c r="F480" s="257"/>
      <c r="G480" s="257"/>
      <c r="H480" s="257"/>
      <c r="I480" s="257"/>
      <c r="J480" s="257"/>
      <c r="K480" s="257"/>
      <c r="L480" s="257"/>
      <c r="M480" s="257"/>
      <c r="N480" s="257"/>
      <c r="O480" s="257"/>
      <c r="P480" s="257"/>
      <c r="Q480" s="257"/>
      <c r="R480" s="257"/>
      <c r="S480" s="257"/>
      <c r="T480" s="257"/>
      <c r="U480" s="257"/>
      <c r="V480" s="257"/>
      <c r="W480" s="257"/>
      <c r="X480" s="257"/>
      <c r="Y480" s="257"/>
      <c r="Z480" s="257"/>
    </row>
    <row r="481" spans="1:26" ht="12.75" customHeight="1" x14ac:dyDescent="0.25">
      <c r="A481" s="257"/>
      <c r="B481" s="257"/>
      <c r="C481" s="257"/>
      <c r="D481" s="257"/>
      <c r="E481" s="257"/>
      <c r="F481" s="257"/>
      <c r="G481" s="257"/>
      <c r="H481" s="257"/>
      <c r="I481" s="257"/>
      <c r="J481" s="257"/>
      <c r="K481" s="257"/>
      <c r="L481" s="257"/>
      <c r="M481" s="257"/>
      <c r="N481" s="257"/>
      <c r="O481" s="257"/>
      <c r="P481" s="257"/>
      <c r="Q481" s="257"/>
      <c r="R481" s="257"/>
      <c r="S481" s="257"/>
      <c r="T481" s="257"/>
      <c r="U481" s="257"/>
      <c r="V481" s="257"/>
      <c r="W481" s="257"/>
      <c r="X481" s="257"/>
      <c r="Y481" s="257"/>
      <c r="Z481" s="257"/>
    </row>
    <row r="482" spans="1:26" ht="12.75" customHeight="1" x14ac:dyDescent="0.25">
      <c r="A482" s="257"/>
      <c r="B482" s="257"/>
      <c r="C482" s="257"/>
      <c r="D482" s="257"/>
      <c r="E482" s="257"/>
      <c r="F482" s="257"/>
      <c r="G482" s="257"/>
      <c r="H482" s="257"/>
      <c r="I482" s="257"/>
      <c r="J482" s="257"/>
      <c r="K482" s="257"/>
      <c r="L482" s="257"/>
      <c r="M482" s="257"/>
      <c r="N482" s="257"/>
      <c r="O482" s="257"/>
      <c r="P482" s="257"/>
      <c r="Q482" s="257"/>
      <c r="R482" s="257"/>
      <c r="S482" s="257"/>
      <c r="T482" s="257"/>
      <c r="U482" s="257"/>
      <c r="V482" s="257"/>
      <c r="W482" s="257"/>
      <c r="X482" s="257"/>
      <c r="Y482" s="257"/>
      <c r="Z482" s="257"/>
    </row>
    <row r="483" spans="1:26" ht="12.75" customHeight="1" x14ac:dyDescent="0.25">
      <c r="A483" s="257"/>
      <c r="B483" s="257"/>
      <c r="C483" s="257"/>
      <c r="D483" s="257"/>
      <c r="E483" s="257"/>
      <c r="F483" s="257"/>
      <c r="G483" s="257"/>
      <c r="H483" s="257"/>
      <c r="I483" s="257"/>
      <c r="J483" s="257"/>
      <c r="K483" s="257"/>
      <c r="L483" s="257"/>
      <c r="M483" s="257"/>
      <c r="N483" s="257"/>
      <c r="O483" s="257"/>
      <c r="P483" s="257"/>
      <c r="Q483" s="257"/>
      <c r="R483" s="257"/>
      <c r="S483" s="257"/>
      <c r="T483" s="257"/>
      <c r="U483" s="257"/>
      <c r="V483" s="257"/>
      <c r="W483" s="257"/>
      <c r="X483" s="257"/>
      <c r="Y483" s="257"/>
      <c r="Z483" s="257"/>
    </row>
    <row r="484" spans="1:26" ht="12.75" customHeight="1" x14ac:dyDescent="0.25">
      <c r="A484" s="257"/>
      <c r="B484" s="257"/>
      <c r="C484" s="257"/>
      <c r="D484" s="257"/>
      <c r="E484" s="257"/>
      <c r="F484" s="257"/>
      <c r="G484" s="257"/>
      <c r="H484" s="257"/>
      <c r="I484" s="257"/>
      <c r="J484" s="257"/>
      <c r="K484" s="257"/>
      <c r="L484" s="257"/>
      <c r="M484" s="257"/>
      <c r="N484" s="257"/>
      <c r="O484" s="257"/>
      <c r="P484" s="257"/>
      <c r="Q484" s="257"/>
      <c r="R484" s="257"/>
      <c r="S484" s="257"/>
      <c r="T484" s="257"/>
      <c r="U484" s="257"/>
      <c r="V484" s="257"/>
      <c r="W484" s="257"/>
      <c r="X484" s="257"/>
      <c r="Y484" s="257"/>
      <c r="Z484" s="257"/>
    </row>
    <row r="485" spans="1:26" ht="12.75" customHeight="1" x14ac:dyDescent="0.25">
      <c r="A485" s="257"/>
      <c r="B485" s="257"/>
      <c r="C485" s="257"/>
      <c r="D485" s="257"/>
      <c r="E485" s="257"/>
      <c r="F485" s="257"/>
      <c r="G485" s="257"/>
      <c r="H485" s="257"/>
      <c r="I485" s="257"/>
      <c r="J485" s="257"/>
      <c r="K485" s="257"/>
      <c r="L485" s="257"/>
      <c r="M485" s="257"/>
      <c r="N485" s="257"/>
      <c r="O485" s="257"/>
      <c r="P485" s="257"/>
      <c r="Q485" s="257"/>
      <c r="R485" s="257"/>
      <c r="S485" s="257"/>
      <c r="T485" s="257"/>
      <c r="U485" s="257"/>
      <c r="V485" s="257"/>
      <c r="W485" s="257"/>
      <c r="X485" s="257"/>
      <c r="Y485" s="257"/>
      <c r="Z485" s="257"/>
    </row>
    <row r="486" spans="1:26" ht="12.75" customHeight="1" x14ac:dyDescent="0.25">
      <c r="A486" s="257"/>
      <c r="B486" s="257"/>
      <c r="C486" s="257"/>
      <c r="D486" s="257"/>
      <c r="E486" s="257"/>
      <c r="F486" s="257"/>
      <c r="G486" s="257"/>
      <c r="H486" s="257"/>
      <c r="I486" s="257"/>
      <c r="J486" s="257"/>
      <c r="K486" s="257"/>
      <c r="L486" s="257"/>
      <c r="M486" s="257"/>
      <c r="N486" s="257"/>
      <c r="O486" s="257"/>
      <c r="P486" s="257"/>
      <c r="Q486" s="257"/>
      <c r="R486" s="257"/>
      <c r="S486" s="257"/>
      <c r="T486" s="257"/>
      <c r="U486" s="257"/>
      <c r="V486" s="257"/>
      <c r="W486" s="257"/>
      <c r="X486" s="257"/>
      <c r="Y486" s="257"/>
      <c r="Z486" s="257"/>
    </row>
    <row r="487" spans="1:26" ht="12.75" customHeight="1" x14ac:dyDescent="0.25">
      <c r="A487" s="257"/>
      <c r="B487" s="257"/>
      <c r="C487" s="257"/>
      <c r="D487" s="257"/>
      <c r="E487" s="257"/>
      <c r="F487" s="257"/>
      <c r="G487" s="257"/>
      <c r="H487" s="257"/>
      <c r="I487" s="257"/>
      <c r="J487" s="257"/>
      <c r="K487" s="257"/>
      <c r="L487" s="257"/>
      <c r="M487" s="257"/>
      <c r="N487" s="257"/>
      <c r="O487" s="257"/>
      <c r="P487" s="257"/>
      <c r="Q487" s="257"/>
      <c r="R487" s="257"/>
      <c r="S487" s="257"/>
      <c r="T487" s="257"/>
      <c r="U487" s="257"/>
      <c r="V487" s="257"/>
      <c r="W487" s="257"/>
      <c r="X487" s="257"/>
      <c r="Y487" s="257"/>
      <c r="Z487" s="257"/>
    </row>
    <row r="488" spans="1:26" ht="12.75" customHeight="1" x14ac:dyDescent="0.25">
      <c r="A488" s="257"/>
      <c r="B488" s="257"/>
      <c r="C488" s="257"/>
      <c r="D488" s="257"/>
      <c r="E488" s="257"/>
      <c r="F488" s="257"/>
      <c r="G488" s="257"/>
      <c r="H488" s="257"/>
      <c r="I488" s="257"/>
      <c r="J488" s="257"/>
      <c r="K488" s="257"/>
      <c r="L488" s="257"/>
      <c r="M488" s="257"/>
      <c r="N488" s="257"/>
      <c r="O488" s="257"/>
      <c r="P488" s="257"/>
      <c r="Q488" s="257"/>
      <c r="R488" s="257"/>
      <c r="S488" s="257"/>
      <c r="T488" s="257"/>
      <c r="U488" s="257"/>
      <c r="V488" s="257"/>
      <c r="W488" s="257"/>
      <c r="X488" s="257"/>
      <c r="Y488" s="257"/>
      <c r="Z488" s="257"/>
    </row>
    <row r="489" spans="1:26" ht="12.75" customHeight="1" x14ac:dyDescent="0.25">
      <c r="A489" s="257"/>
      <c r="B489" s="257"/>
      <c r="C489" s="257"/>
      <c r="D489" s="257"/>
      <c r="E489" s="257"/>
      <c r="F489" s="257"/>
      <c r="G489" s="257"/>
      <c r="H489" s="257"/>
      <c r="I489" s="257"/>
      <c r="J489" s="257"/>
      <c r="K489" s="257"/>
      <c r="L489" s="257"/>
      <c r="M489" s="257"/>
      <c r="N489" s="257"/>
      <c r="O489" s="257"/>
      <c r="P489" s="257"/>
      <c r="Q489" s="257"/>
      <c r="R489" s="257"/>
      <c r="S489" s="257"/>
      <c r="T489" s="257"/>
      <c r="U489" s="257"/>
      <c r="V489" s="257"/>
      <c r="W489" s="257"/>
      <c r="X489" s="257"/>
      <c r="Y489" s="257"/>
      <c r="Z489" s="257"/>
    </row>
    <row r="490" spans="1:26" ht="12.75" customHeight="1" x14ac:dyDescent="0.25">
      <c r="A490" s="257"/>
      <c r="B490" s="257"/>
      <c r="C490" s="257"/>
      <c r="D490" s="257"/>
      <c r="E490" s="257"/>
      <c r="F490" s="257"/>
      <c r="G490" s="257"/>
      <c r="H490" s="257"/>
      <c r="I490" s="257"/>
      <c r="J490" s="257"/>
      <c r="K490" s="257"/>
      <c r="L490" s="257"/>
      <c r="M490" s="257"/>
      <c r="N490" s="257"/>
      <c r="O490" s="257"/>
      <c r="P490" s="257"/>
      <c r="Q490" s="257"/>
      <c r="R490" s="257"/>
      <c r="S490" s="257"/>
      <c r="T490" s="257"/>
      <c r="U490" s="257"/>
      <c r="V490" s="257"/>
      <c r="W490" s="257"/>
      <c r="X490" s="257"/>
      <c r="Y490" s="257"/>
      <c r="Z490" s="257"/>
    </row>
    <row r="491" spans="1:26" ht="12.75" customHeight="1" x14ac:dyDescent="0.25">
      <c r="A491" s="257"/>
      <c r="B491" s="257"/>
      <c r="C491" s="257"/>
      <c r="D491" s="257"/>
      <c r="E491" s="257"/>
      <c r="F491" s="257"/>
      <c r="G491" s="257"/>
      <c r="H491" s="257"/>
      <c r="I491" s="257"/>
      <c r="J491" s="257"/>
      <c r="K491" s="257"/>
      <c r="L491" s="257"/>
      <c r="M491" s="257"/>
      <c r="N491" s="257"/>
      <c r="O491" s="257"/>
      <c r="P491" s="257"/>
      <c r="Q491" s="257"/>
      <c r="R491" s="257"/>
      <c r="S491" s="257"/>
      <c r="T491" s="257"/>
      <c r="U491" s="257"/>
      <c r="V491" s="257"/>
      <c r="W491" s="257"/>
      <c r="X491" s="257"/>
      <c r="Y491" s="257"/>
      <c r="Z491" s="257"/>
    </row>
    <row r="492" spans="1:26" ht="12.75" customHeight="1" x14ac:dyDescent="0.25">
      <c r="A492" s="257"/>
      <c r="B492" s="257"/>
      <c r="C492" s="257"/>
      <c r="D492" s="257"/>
      <c r="E492" s="257"/>
      <c r="F492" s="257"/>
      <c r="G492" s="257"/>
      <c r="H492" s="257"/>
      <c r="I492" s="257"/>
      <c r="J492" s="257"/>
      <c r="K492" s="257"/>
      <c r="L492" s="257"/>
      <c r="M492" s="257"/>
      <c r="N492" s="257"/>
      <c r="O492" s="257"/>
      <c r="P492" s="257"/>
      <c r="Q492" s="257"/>
      <c r="R492" s="257"/>
      <c r="S492" s="257"/>
      <c r="T492" s="257"/>
      <c r="U492" s="257"/>
      <c r="V492" s="257"/>
      <c r="W492" s="257"/>
      <c r="X492" s="257"/>
      <c r="Y492" s="257"/>
      <c r="Z492" s="257"/>
    </row>
    <row r="493" spans="1:26" ht="12.75" customHeight="1" x14ac:dyDescent="0.25">
      <c r="A493" s="257"/>
      <c r="B493" s="257"/>
      <c r="C493" s="257"/>
      <c r="D493" s="257"/>
      <c r="E493" s="257"/>
      <c r="F493" s="257"/>
      <c r="G493" s="257"/>
      <c r="H493" s="257"/>
      <c r="I493" s="257"/>
      <c r="J493" s="257"/>
      <c r="K493" s="257"/>
      <c r="L493" s="257"/>
      <c r="M493" s="257"/>
      <c r="N493" s="257"/>
      <c r="O493" s="257"/>
      <c r="P493" s="257"/>
      <c r="Q493" s="257"/>
      <c r="R493" s="257"/>
      <c r="S493" s="257"/>
      <c r="T493" s="257"/>
      <c r="U493" s="257"/>
      <c r="V493" s="257"/>
      <c r="W493" s="257"/>
      <c r="X493" s="257"/>
      <c r="Y493" s="257"/>
      <c r="Z493" s="257"/>
    </row>
    <row r="494" spans="1:26" ht="12.75" customHeight="1" x14ac:dyDescent="0.25">
      <c r="A494" s="257"/>
      <c r="B494" s="257"/>
      <c r="C494" s="257"/>
      <c r="D494" s="257"/>
      <c r="E494" s="257"/>
      <c r="F494" s="257"/>
      <c r="G494" s="257"/>
      <c r="H494" s="257"/>
      <c r="I494" s="257"/>
      <c r="J494" s="257"/>
      <c r="K494" s="257"/>
      <c r="L494" s="257"/>
      <c r="M494" s="257"/>
      <c r="N494" s="257"/>
      <c r="O494" s="257"/>
      <c r="P494" s="257"/>
      <c r="Q494" s="257"/>
      <c r="R494" s="257"/>
      <c r="S494" s="257"/>
      <c r="T494" s="257"/>
      <c r="U494" s="257"/>
      <c r="V494" s="257"/>
      <c r="W494" s="257"/>
      <c r="X494" s="257"/>
      <c r="Y494" s="257"/>
      <c r="Z494" s="257"/>
    </row>
    <row r="495" spans="1:26" ht="12.75" customHeight="1" x14ac:dyDescent="0.25">
      <c r="A495" s="257"/>
      <c r="B495" s="257"/>
      <c r="C495" s="257"/>
      <c r="D495" s="257"/>
      <c r="E495" s="257"/>
      <c r="F495" s="257"/>
      <c r="G495" s="257"/>
      <c r="H495" s="257"/>
      <c r="I495" s="257"/>
      <c r="J495" s="257"/>
      <c r="K495" s="257"/>
      <c r="L495" s="257"/>
      <c r="M495" s="257"/>
      <c r="N495" s="257"/>
      <c r="O495" s="257"/>
      <c r="P495" s="257"/>
      <c r="Q495" s="257"/>
      <c r="R495" s="257"/>
      <c r="S495" s="257"/>
      <c r="T495" s="257"/>
      <c r="U495" s="257"/>
      <c r="V495" s="257"/>
      <c r="W495" s="257"/>
      <c r="X495" s="257"/>
      <c r="Y495" s="257"/>
      <c r="Z495" s="257"/>
    </row>
    <row r="496" spans="1:26" ht="12.75" customHeight="1" x14ac:dyDescent="0.25">
      <c r="A496" s="257"/>
      <c r="B496" s="257"/>
      <c r="C496" s="257"/>
      <c r="D496" s="257"/>
      <c r="E496" s="257"/>
      <c r="F496" s="257"/>
      <c r="G496" s="257"/>
      <c r="H496" s="257"/>
      <c r="I496" s="257"/>
      <c r="J496" s="257"/>
      <c r="K496" s="257"/>
      <c r="L496" s="257"/>
      <c r="M496" s="257"/>
      <c r="N496" s="257"/>
      <c r="O496" s="257"/>
      <c r="P496" s="257"/>
      <c r="Q496" s="257"/>
      <c r="R496" s="257"/>
      <c r="S496" s="257"/>
      <c r="T496" s="257"/>
      <c r="U496" s="257"/>
      <c r="V496" s="257"/>
      <c r="W496" s="257"/>
      <c r="X496" s="257"/>
      <c r="Y496" s="257"/>
      <c r="Z496" s="257"/>
    </row>
    <row r="497" spans="1:26" ht="12.75" customHeight="1" x14ac:dyDescent="0.25">
      <c r="A497" s="257"/>
      <c r="B497" s="257"/>
      <c r="C497" s="257"/>
      <c r="D497" s="257"/>
      <c r="E497" s="257"/>
      <c r="F497" s="257"/>
      <c r="G497" s="257"/>
      <c r="H497" s="257"/>
      <c r="I497" s="257"/>
      <c r="J497" s="257"/>
      <c r="K497" s="257"/>
      <c r="L497" s="257"/>
      <c r="M497" s="257"/>
      <c r="N497" s="257"/>
      <c r="O497" s="257"/>
      <c r="P497" s="257"/>
      <c r="Q497" s="257"/>
      <c r="R497" s="257"/>
      <c r="S497" s="257"/>
      <c r="T497" s="257"/>
      <c r="U497" s="257"/>
      <c r="V497" s="257"/>
      <c r="W497" s="257"/>
      <c r="X497" s="257"/>
      <c r="Y497" s="257"/>
      <c r="Z497" s="257"/>
    </row>
    <row r="498" spans="1:26" ht="12.75" customHeight="1" x14ac:dyDescent="0.25">
      <c r="A498" s="257"/>
      <c r="B498" s="257"/>
      <c r="C498" s="257"/>
      <c r="D498" s="257"/>
      <c r="E498" s="257"/>
      <c r="F498" s="257"/>
      <c r="G498" s="257"/>
      <c r="H498" s="257"/>
      <c r="I498" s="257"/>
      <c r="J498" s="257"/>
      <c r="K498" s="257"/>
      <c r="L498" s="257"/>
      <c r="M498" s="257"/>
      <c r="N498" s="257"/>
      <c r="O498" s="257"/>
      <c r="P498" s="257"/>
      <c r="Q498" s="257"/>
      <c r="R498" s="257"/>
      <c r="S498" s="257"/>
      <c r="T498" s="257"/>
      <c r="U498" s="257"/>
      <c r="V498" s="257"/>
      <c r="W498" s="257"/>
      <c r="X498" s="257"/>
      <c r="Y498" s="257"/>
      <c r="Z498" s="257"/>
    </row>
    <row r="499" spans="1:26" ht="12.75" customHeight="1" x14ac:dyDescent="0.25">
      <c r="A499" s="257"/>
      <c r="B499" s="257"/>
      <c r="C499" s="257"/>
      <c r="D499" s="257"/>
      <c r="E499" s="257"/>
      <c r="F499" s="257"/>
      <c r="G499" s="257"/>
      <c r="H499" s="257"/>
      <c r="I499" s="257"/>
      <c r="J499" s="257"/>
      <c r="K499" s="257"/>
      <c r="L499" s="257"/>
      <c r="M499" s="257"/>
      <c r="N499" s="257"/>
      <c r="O499" s="257"/>
      <c r="P499" s="257"/>
      <c r="Q499" s="257"/>
      <c r="R499" s="257"/>
      <c r="S499" s="257"/>
      <c r="T499" s="257"/>
      <c r="U499" s="257"/>
      <c r="V499" s="257"/>
      <c r="W499" s="257"/>
      <c r="X499" s="257"/>
      <c r="Y499" s="257"/>
      <c r="Z499" s="257"/>
    </row>
    <row r="500" spans="1:26" ht="12.75" customHeight="1" x14ac:dyDescent="0.25">
      <c r="A500" s="257"/>
      <c r="B500" s="257"/>
      <c r="C500" s="257"/>
      <c r="D500" s="257"/>
      <c r="E500" s="257"/>
      <c r="F500" s="257"/>
      <c r="G500" s="257"/>
      <c r="H500" s="257"/>
      <c r="I500" s="257"/>
      <c r="J500" s="257"/>
      <c r="K500" s="257"/>
      <c r="L500" s="257"/>
      <c r="M500" s="257"/>
      <c r="N500" s="257"/>
      <c r="O500" s="257"/>
      <c r="P500" s="257"/>
      <c r="Q500" s="257"/>
      <c r="R500" s="257"/>
      <c r="S500" s="257"/>
      <c r="T500" s="257"/>
      <c r="U500" s="257"/>
      <c r="V500" s="257"/>
      <c r="W500" s="257"/>
      <c r="X500" s="257"/>
      <c r="Y500" s="257"/>
      <c r="Z500" s="257"/>
    </row>
    <row r="501" spans="1:26" ht="12.75" customHeight="1" x14ac:dyDescent="0.25">
      <c r="A501" s="257"/>
      <c r="B501" s="257"/>
      <c r="C501" s="257"/>
      <c r="D501" s="257"/>
      <c r="E501" s="257"/>
      <c r="F501" s="257"/>
      <c r="G501" s="257"/>
      <c r="H501" s="257"/>
      <c r="I501" s="257"/>
      <c r="J501" s="257"/>
      <c r="K501" s="257"/>
      <c r="L501" s="257"/>
      <c r="M501" s="257"/>
      <c r="N501" s="257"/>
      <c r="O501" s="257"/>
      <c r="P501" s="257"/>
      <c r="Q501" s="257"/>
      <c r="R501" s="257"/>
      <c r="S501" s="257"/>
      <c r="T501" s="257"/>
      <c r="U501" s="257"/>
      <c r="V501" s="257"/>
      <c r="W501" s="257"/>
      <c r="X501" s="257"/>
      <c r="Y501" s="257"/>
      <c r="Z501" s="257"/>
    </row>
    <row r="502" spans="1:26" ht="12.75" customHeight="1" x14ac:dyDescent="0.25">
      <c r="A502" s="257"/>
      <c r="B502" s="257"/>
      <c r="C502" s="257"/>
      <c r="D502" s="257"/>
      <c r="E502" s="257"/>
      <c r="F502" s="257"/>
      <c r="G502" s="257"/>
      <c r="H502" s="257"/>
      <c r="I502" s="257"/>
      <c r="J502" s="257"/>
      <c r="K502" s="257"/>
      <c r="L502" s="257"/>
      <c r="M502" s="257"/>
      <c r="N502" s="257"/>
      <c r="O502" s="257"/>
      <c r="P502" s="257"/>
      <c r="Q502" s="257"/>
      <c r="R502" s="257"/>
      <c r="S502" s="257"/>
      <c r="T502" s="257"/>
      <c r="U502" s="257"/>
      <c r="V502" s="257"/>
      <c r="W502" s="257"/>
      <c r="X502" s="257"/>
      <c r="Y502" s="257"/>
      <c r="Z502" s="257"/>
    </row>
    <row r="503" spans="1:26" ht="12.75" customHeight="1" x14ac:dyDescent="0.25">
      <c r="A503" s="257"/>
      <c r="B503" s="257"/>
      <c r="C503" s="257"/>
      <c r="D503" s="257"/>
      <c r="E503" s="257"/>
      <c r="F503" s="257"/>
      <c r="G503" s="257"/>
      <c r="H503" s="257"/>
      <c r="I503" s="257"/>
      <c r="J503" s="257"/>
      <c r="K503" s="257"/>
      <c r="L503" s="257"/>
      <c r="M503" s="257"/>
      <c r="N503" s="257"/>
      <c r="O503" s="257"/>
      <c r="P503" s="257"/>
      <c r="Q503" s="257"/>
      <c r="R503" s="257"/>
      <c r="S503" s="257"/>
      <c r="T503" s="257"/>
      <c r="U503" s="257"/>
      <c r="V503" s="257"/>
      <c r="W503" s="257"/>
      <c r="X503" s="257"/>
      <c r="Y503" s="257"/>
      <c r="Z503" s="257"/>
    </row>
    <row r="504" spans="1:26" ht="12.75" customHeight="1" x14ac:dyDescent="0.25">
      <c r="A504" s="257"/>
      <c r="B504" s="257"/>
      <c r="C504" s="257"/>
      <c r="D504" s="257"/>
      <c r="E504" s="257"/>
      <c r="F504" s="257"/>
      <c r="G504" s="257"/>
      <c r="H504" s="257"/>
      <c r="I504" s="257"/>
      <c r="J504" s="257"/>
      <c r="K504" s="257"/>
      <c r="L504" s="257"/>
      <c r="M504" s="257"/>
      <c r="N504" s="257"/>
      <c r="O504" s="257"/>
      <c r="P504" s="257"/>
      <c r="Q504" s="257"/>
      <c r="R504" s="257"/>
      <c r="S504" s="257"/>
      <c r="T504" s="257"/>
      <c r="U504" s="257"/>
      <c r="V504" s="257"/>
      <c r="W504" s="257"/>
      <c r="X504" s="257"/>
      <c r="Y504" s="257"/>
      <c r="Z504" s="257"/>
    </row>
    <row r="505" spans="1:26" ht="12.75" customHeight="1" x14ac:dyDescent="0.25">
      <c r="A505" s="257"/>
      <c r="B505" s="257"/>
      <c r="C505" s="257"/>
      <c r="D505" s="257"/>
      <c r="E505" s="257"/>
      <c r="F505" s="257"/>
      <c r="G505" s="257"/>
      <c r="H505" s="257"/>
      <c r="I505" s="257"/>
      <c r="J505" s="257"/>
      <c r="K505" s="257"/>
      <c r="L505" s="257"/>
      <c r="M505" s="257"/>
      <c r="N505" s="257"/>
      <c r="O505" s="257"/>
      <c r="P505" s="257"/>
      <c r="Q505" s="257"/>
      <c r="R505" s="257"/>
      <c r="S505" s="257"/>
      <c r="T505" s="257"/>
      <c r="U505" s="257"/>
      <c r="V505" s="257"/>
      <c r="W505" s="257"/>
      <c r="X505" s="257"/>
      <c r="Y505" s="257"/>
      <c r="Z505" s="257"/>
    </row>
    <row r="506" spans="1:26" ht="12.75" customHeight="1" x14ac:dyDescent="0.25">
      <c r="A506" s="257"/>
      <c r="B506" s="257"/>
      <c r="C506" s="257"/>
      <c r="D506" s="257"/>
      <c r="E506" s="257"/>
      <c r="F506" s="257"/>
      <c r="G506" s="257"/>
      <c r="H506" s="257"/>
      <c r="I506" s="257"/>
      <c r="J506" s="257"/>
      <c r="K506" s="257"/>
      <c r="L506" s="257"/>
      <c r="M506" s="257"/>
      <c r="N506" s="257"/>
      <c r="O506" s="257"/>
      <c r="P506" s="257"/>
      <c r="Q506" s="257"/>
      <c r="R506" s="257"/>
      <c r="S506" s="257"/>
      <c r="T506" s="257"/>
      <c r="U506" s="257"/>
      <c r="V506" s="257"/>
      <c r="W506" s="257"/>
      <c r="X506" s="257"/>
      <c r="Y506" s="257"/>
      <c r="Z506" s="257"/>
    </row>
    <row r="507" spans="1:26" ht="12.75" customHeight="1" x14ac:dyDescent="0.25">
      <c r="A507" s="257"/>
      <c r="B507" s="257"/>
      <c r="C507" s="257"/>
      <c r="D507" s="257"/>
      <c r="E507" s="257"/>
      <c r="F507" s="257"/>
      <c r="G507" s="257"/>
      <c r="H507" s="257"/>
      <c r="I507" s="257"/>
      <c r="J507" s="257"/>
      <c r="K507" s="257"/>
      <c r="L507" s="257"/>
      <c r="M507" s="257"/>
      <c r="N507" s="257"/>
      <c r="O507" s="257"/>
      <c r="P507" s="257"/>
      <c r="Q507" s="257"/>
      <c r="R507" s="257"/>
      <c r="S507" s="257"/>
      <c r="T507" s="257"/>
      <c r="U507" s="257"/>
      <c r="V507" s="257"/>
      <c r="W507" s="257"/>
      <c r="X507" s="257"/>
      <c r="Y507" s="257"/>
      <c r="Z507" s="257"/>
    </row>
    <row r="508" spans="1:26" ht="12.75" customHeight="1" x14ac:dyDescent="0.25">
      <c r="A508" s="257"/>
      <c r="B508" s="257"/>
      <c r="C508" s="257"/>
      <c r="D508" s="257"/>
      <c r="E508" s="257"/>
      <c r="F508" s="257"/>
      <c r="G508" s="257"/>
      <c r="H508" s="257"/>
      <c r="I508" s="257"/>
      <c r="J508" s="257"/>
      <c r="K508" s="257"/>
      <c r="L508" s="257"/>
      <c r="M508" s="257"/>
      <c r="N508" s="257"/>
      <c r="O508" s="257"/>
      <c r="P508" s="257"/>
      <c r="Q508" s="257"/>
      <c r="R508" s="257"/>
      <c r="S508" s="257"/>
      <c r="T508" s="257"/>
      <c r="U508" s="257"/>
      <c r="V508" s="257"/>
      <c r="W508" s="257"/>
      <c r="X508" s="257"/>
      <c r="Y508" s="257"/>
      <c r="Z508" s="257"/>
    </row>
    <row r="509" spans="1:26" ht="12.75" customHeight="1" x14ac:dyDescent="0.25">
      <c r="A509" s="257"/>
      <c r="B509" s="257"/>
      <c r="C509" s="257"/>
      <c r="D509" s="257"/>
      <c r="E509" s="257"/>
      <c r="F509" s="257"/>
      <c r="G509" s="257"/>
      <c r="H509" s="257"/>
      <c r="I509" s="257"/>
      <c r="J509" s="257"/>
      <c r="K509" s="257"/>
      <c r="L509" s="257"/>
      <c r="M509" s="257"/>
      <c r="N509" s="257"/>
      <c r="O509" s="257"/>
      <c r="P509" s="257"/>
      <c r="Q509" s="257"/>
      <c r="R509" s="257"/>
      <c r="S509" s="257"/>
      <c r="T509" s="257"/>
      <c r="U509" s="257"/>
      <c r="V509" s="257"/>
      <c r="W509" s="257"/>
      <c r="X509" s="257"/>
      <c r="Y509" s="257"/>
      <c r="Z509" s="257"/>
    </row>
    <row r="510" spans="1:26" ht="12.75" customHeight="1" x14ac:dyDescent="0.25">
      <c r="A510" s="257"/>
      <c r="B510" s="257"/>
      <c r="C510" s="257"/>
      <c r="D510" s="257"/>
      <c r="E510" s="257"/>
      <c r="F510" s="257"/>
      <c r="G510" s="257"/>
      <c r="H510" s="257"/>
      <c r="I510" s="257"/>
      <c r="J510" s="257"/>
      <c r="K510" s="257"/>
      <c r="L510" s="257"/>
      <c r="M510" s="257"/>
      <c r="N510" s="257"/>
      <c r="O510" s="257"/>
      <c r="P510" s="257"/>
      <c r="Q510" s="257"/>
      <c r="R510" s="257"/>
      <c r="S510" s="257"/>
      <c r="T510" s="257"/>
      <c r="U510" s="257"/>
      <c r="V510" s="257"/>
      <c r="W510" s="257"/>
      <c r="X510" s="257"/>
      <c r="Y510" s="257"/>
      <c r="Z510" s="257"/>
    </row>
    <row r="511" spans="1:26" ht="12.75" customHeight="1" x14ac:dyDescent="0.25">
      <c r="A511" s="257"/>
      <c r="B511" s="257"/>
      <c r="C511" s="257"/>
      <c r="D511" s="257"/>
      <c r="E511" s="257"/>
      <c r="F511" s="257"/>
      <c r="G511" s="257"/>
      <c r="H511" s="257"/>
      <c r="I511" s="257"/>
      <c r="J511" s="257"/>
      <c r="K511" s="257"/>
      <c r="L511" s="257"/>
      <c r="M511" s="257"/>
      <c r="N511" s="257"/>
      <c r="O511" s="257"/>
      <c r="P511" s="257"/>
      <c r="Q511" s="257"/>
      <c r="R511" s="257"/>
      <c r="S511" s="257"/>
      <c r="T511" s="257"/>
      <c r="U511" s="257"/>
      <c r="V511" s="257"/>
      <c r="W511" s="257"/>
      <c r="X511" s="257"/>
      <c r="Y511" s="257"/>
      <c r="Z511" s="257"/>
    </row>
    <row r="512" spans="1:26" ht="12.75" customHeight="1" x14ac:dyDescent="0.25">
      <c r="A512" s="257"/>
      <c r="B512" s="257"/>
      <c r="C512" s="257"/>
      <c r="D512" s="257"/>
      <c r="E512" s="257"/>
      <c r="F512" s="257"/>
      <c r="G512" s="257"/>
      <c r="H512" s="257"/>
      <c r="I512" s="257"/>
      <c r="J512" s="257"/>
      <c r="K512" s="257"/>
      <c r="L512" s="257"/>
      <c r="M512" s="257"/>
      <c r="N512" s="257"/>
      <c r="O512" s="257"/>
      <c r="P512" s="257"/>
      <c r="Q512" s="257"/>
      <c r="R512" s="257"/>
      <c r="S512" s="257"/>
      <c r="T512" s="257"/>
      <c r="U512" s="257"/>
      <c r="V512" s="257"/>
      <c r="W512" s="257"/>
      <c r="X512" s="257"/>
      <c r="Y512" s="257"/>
      <c r="Z512" s="257"/>
    </row>
    <row r="513" spans="1:26" ht="12.75" customHeight="1" x14ac:dyDescent="0.25">
      <c r="A513" s="257"/>
      <c r="B513" s="257"/>
      <c r="C513" s="257"/>
      <c r="D513" s="257"/>
      <c r="E513" s="257"/>
      <c r="F513" s="257"/>
      <c r="G513" s="257"/>
      <c r="H513" s="257"/>
      <c r="I513" s="257"/>
      <c r="J513" s="257"/>
      <c r="K513" s="257"/>
      <c r="L513" s="257"/>
      <c r="M513" s="257"/>
      <c r="N513" s="257"/>
      <c r="O513" s="257"/>
      <c r="P513" s="257"/>
      <c r="Q513" s="257"/>
      <c r="R513" s="257"/>
      <c r="S513" s="257"/>
      <c r="T513" s="257"/>
      <c r="U513" s="257"/>
      <c r="V513" s="257"/>
      <c r="W513" s="257"/>
      <c r="X513" s="257"/>
      <c r="Y513" s="257"/>
      <c r="Z513" s="257"/>
    </row>
    <row r="514" spans="1:26" ht="12.75" customHeight="1" x14ac:dyDescent="0.25">
      <c r="A514" s="257"/>
      <c r="B514" s="257"/>
      <c r="C514" s="257"/>
      <c r="D514" s="257"/>
      <c r="E514" s="257"/>
      <c r="F514" s="257"/>
      <c r="G514" s="257"/>
      <c r="H514" s="257"/>
      <c r="I514" s="257"/>
      <c r="J514" s="257"/>
      <c r="K514" s="257"/>
      <c r="L514" s="257"/>
      <c r="M514" s="257"/>
      <c r="N514" s="257"/>
      <c r="O514" s="257"/>
      <c r="P514" s="257"/>
      <c r="Q514" s="257"/>
      <c r="R514" s="257"/>
      <c r="S514" s="257"/>
      <c r="T514" s="257"/>
      <c r="U514" s="257"/>
      <c r="V514" s="257"/>
      <c r="W514" s="257"/>
      <c r="X514" s="257"/>
      <c r="Y514" s="257"/>
      <c r="Z514" s="257"/>
    </row>
    <row r="515" spans="1:26" ht="12.75" customHeight="1" x14ac:dyDescent="0.25">
      <c r="A515" s="257"/>
      <c r="B515" s="257"/>
      <c r="C515" s="257"/>
      <c r="D515" s="257"/>
      <c r="E515" s="257"/>
      <c r="F515" s="257"/>
      <c r="G515" s="257"/>
      <c r="H515" s="257"/>
      <c r="I515" s="257"/>
      <c r="J515" s="257"/>
      <c r="K515" s="257"/>
      <c r="L515" s="257"/>
      <c r="M515" s="257"/>
      <c r="N515" s="257"/>
      <c r="O515" s="257"/>
      <c r="P515" s="257"/>
      <c r="Q515" s="257"/>
      <c r="R515" s="257"/>
      <c r="S515" s="257"/>
      <c r="T515" s="257"/>
      <c r="U515" s="257"/>
      <c r="V515" s="257"/>
      <c r="W515" s="257"/>
      <c r="X515" s="257"/>
      <c r="Y515" s="257"/>
      <c r="Z515" s="257"/>
    </row>
    <row r="516" spans="1:26" ht="12.75" customHeight="1" x14ac:dyDescent="0.25">
      <c r="A516" s="257"/>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row>
    <row r="517" spans="1:26" ht="12.75" customHeight="1" x14ac:dyDescent="0.25">
      <c r="A517" s="257"/>
      <c r="B517" s="257"/>
      <c r="C517" s="257"/>
      <c r="D517" s="257"/>
      <c r="E517" s="257"/>
      <c r="F517" s="257"/>
      <c r="G517" s="257"/>
      <c r="H517" s="257"/>
      <c r="I517" s="257"/>
      <c r="J517" s="257"/>
      <c r="K517" s="257"/>
      <c r="L517" s="257"/>
      <c r="M517" s="257"/>
      <c r="N517" s="257"/>
      <c r="O517" s="257"/>
      <c r="P517" s="257"/>
      <c r="Q517" s="257"/>
      <c r="R517" s="257"/>
      <c r="S517" s="257"/>
      <c r="T517" s="257"/>
      <c r="U517" s="257"/>
      <c r="V517" s="257"/>
      <c r="W517" s="257"/>
      <c r="X517" s="257"/>
      <c r="Y517" s="257"/>
      <c r="Z517" s="257"/>
    </row>
    <row r="518" spans="1:26" ht="12.75" customHeight="1" x14ac:dyDescent="0.25">
      <c r="A518" s="257"/>
      <c r="B518" s="257"/>
      <c r="C518" s="257"/>
      <c r="D518" s="257"/>
      <c r="E518" s="257"/>
      <c r="F518" s="257"/>
      <c r="G518" s="257"/>
      <c r="H518" s="257"/>
      <c r="I518" s="257"/>
      <c r="J518" s="257"/>
      <c r="K518" s="257"/>
      <c r="L518" s="257"/>
      <c r="M518" s="257"/>
      <c r="N518" s="257"/>
      <c r="O518" s="257"/>
      <c r="P518" s="257"/>
      <c r="Q518" s="257"/>
      <c r="R518" s="257"/>
      <c r="S518" s="257"/>
      <c r="T518" s="257"/>
      <c r="U518" s="257"/>
      <c r="V518" s="257"/>
      <c r="W518" s="257"/>
      <c r="X518" s="257"/>
      <c r="Y518" s="257"/>
      <c r="Z518" s="257"/>
    </row>
    <row r="519" spans="1:26" ht="12.75" customHeight="1" x14ac:dyDescent="0.25">
      <c r="A519" s="257"/>
      <c r="B519" s="257"/>
      <c r="C519" s="257"/>
      <c r="D519" s="257"/>
      <c r="E519" s="257"/>
      <c r="F519" s="257"/>
      <c r="G519" s="257"/>
      <c r="H519" s="257"/>
      <c r="I519" s="257"/>
      <c r="J519" s="257"/>
      <c r="K519" s="257"/>
      <c r="L519" s="257"/>
      <c r="M519" s="257"/>
      <c r="N519" s="257"/>
      <c r="O519" s="257"/>
      <c r="P519" s="257"/>
      <c r="Q519" s="257"/>
      <c r="R519" s="257"/>
      <c r="S519" s="257"/>
      <c r="T519" s="257"/>
      <c r="U519" s="257"/>
      <c r="V519" s="257"/>
      <c r="W519" s="257"/>
      <c r="X519" s="257"/>
      <c r="Y519" s="257"/>
      <c r="Z519" s="257"/>
    </row>
    <row r="520" spans="1:26" ht="12.75" customHeight="1" x14ac:dyDescent="0.25">
      <c r="A520" s="257"/>
      <c r="B520" s="257"/>
      <c r="C520" s="257"/>
      <c r="D520" s="257"/>
      <c r="E520" s="257"/>
      <c r="F520" s="257"/>
      <c r="G520" s="257"/>
      <c r="H520" s="257"/>
      <c r="I520" s="257"/>
      <c r="J520" s="257"/>
      <c r="K520" s="257"/>
      <c r="L520" s="257"/>
      <c r="M520" s="257"/>
      <c r="N520" s="257"/>
      <c r="O520" s="257"/>
      <c r="P520" s="257"/>
      <c r="Q520" s="257"/>
      <c r="R520" s="257"/>
      <c r="S520" s="257"/>
      <c r="T520" s="257"/>
      <c r="U520" s="257"/>
      <c r="V520" s="257"/>
      <c r="W520" s="257"/>
      <c r="X520" s="257"/>
      <c r="Y520" s="257"/>
      <c r="Z520" s="257"/>
    </row>
    <row r="521" spans="1:26" ht="12.75" customHeight="1" x14ac:dyDescent="0.25">
      <c r="A521" s="257"/>
      <c r="B521" s="257"/>
      <c r="C521" s="257"/>
      <c r="D521" s="257"/>
      <c r="E521" s="257"/>
      <c r="F521" s="257"/>
      <c r="G521" s="257"/>
      <c r="H521" s="257"/>
      <c r="I521" s="257"/>
      <c r="J521" s="257"/>
      <c r="K521" s="257"/>
      <c r="L521" s="257"/>
      <c r="M521" s="257"/>
      <c r="N521" s="257"/>
      <c r="O521" s="257"/>
      <c r="P521" s="257"/>
      <c r="Q521" s="257"/>
      <c r="R521" s="257"/>
      <c r="S521" s="257"/>
      <c r="T521" s="257"/>
      <c r="U521" s="257"/>
      <c r="V521" s="257"/>
      <c r="W521" s="257"/>
      <c r="X521" s="257"/>
      <c r="Y521" s="257"/>
      <c r="Z521" s="257"/>
    </row>
    <row r="522" spans="1:26" ht="12.75" customHeight="1" x14ac:dyDescent="0.25">
      <c r="A522" s="257"/>
      <c r="B522" s="257"/>
      <c r="C522" s="257"/>
      <c r="D522" s="257"/>
      <c r="E522" s="257"/>
      <c r="F522" s="257"/>
      <c r="G522" s="257"/>
      <c r="H522" s="257"/>
      <c r="I522" s="257"/>
      <c r="J522" s="257"/>
      <c r="K522" s="257"/>
      <c r="L522" s="257"/>
      <c r="M522" s="257"/>
      <c r="N522" s="257"/>
      <c r="O522" s="257"/>
      <c r="P522" s="257"/>
      <c r="Q522" s="257"/>
      <c r="R522" s="257"/>
      <c r="S522" s="257"/>
      <c r="T522" s="257"/>
      <c r="U522" s="257"/>
      <c r="V522" s="257"/>
      <c r="W522" s="257"/>
      <c r="X522" s="257"/>
      <c r="Y522" s="257"/>
      <c r="Z522" s="257"/>
    </row>
    <row r="523" spans="1:26" ht="12.75" customHeight="1" x14ac:dyDescent="0.25">
      <c r="A523" s="257"/>
      <c r="B523" s="257"/>
      <c r="C523" s="257"/>
      <c r="D523" s="257"/>
      <c r="E523" s="257"/>
      <c r="F523" s="257"/>
      <c r="G523" s="257"/>
      <c r="H523" s="257"/>
      <c r="I523" s="257"/>
      <c r="J523" s="257"/>
      <c r="K523" s="257"/>
      <c r="L523" s="257"/>
      <c r="M523" s="257"/>
      <c r="N523" s="257"/>
      <c r="O523" s="257"/>
      <c r="P523" s="257"/>
      <c r="Q523" s="257"/>
      <c r="R523" s="257"/>
      <c r="S523" s="257"/>
      <c r="T523" s="257"/>
      <c r="U523" s="257"/>
      <c r="V523" s="257"/>
      <c r="W523" s="257"/>
      <c r="X523" s="257"/>
      <c r="Y523" s="257"/>
      <c r="Z523" s="257"/>
    </row>
    <row r="524" spans="1:26" ht="12.75" customHeight="1" x14ac:dyDescent="0.25">
      <c r="A524" s="257"/>
      <c r="B524" s="257"/>
      <c r="C524" s="257"/>
      <c r="D524" s="257"/>
      <c r="E524" s="257"/>
      <c r="F524" s="257"/>
      <c r="G524" s="257"/>
      <c r="H524" s="257"/>
      <c r="I524" s="257"/>
      <c r="J524" s="257"/>
      <c r="K524" s="257"/>
      <c r="L524" s="257"/>
      <c r="M524" s="257"/>
      <c r="N524" s="257"/>
      <c r="O524" s="257"/>
      <c r="P524" s="257"/>
      <c r="Q524" s="257"/>
      <c r="R524" s="257"/>
      <c r="S524" s="257"/>
      <c r="T524" s="257"/>
      <c r="U524" s="257"/>
      <c r="V524" s="257"/>
      <c r="W524" s="257"/>
      <c r="X524" s="257"/>
      <c r="Y524" s="257"/>
      <c r="Z524" s="257"/>
    </row>
    <row r="525" spans="1:26" ht="12.75" customHeight="1" x14ac:dyDescent="0.25">
      <c r="A525" s="257"/>
      <c r="B525" s="257"/>
      <c r="C525" s="257"/>
      <c r="D525" s="257"/>
      <c r="E525" s="257"/>
      <c r="F525" s="257"/>
      <c r="G525" s="257"/>
      <c r="H525" s="257"/>
      <c r="I525" s="257"/>
      <c r="J525" s="257"/>
      <c r="K525" s="257"/>
      <c r="L525" s="257"/>
      <c r="M525" s="257"/>
      <c r="N525" s="257"/>
      <c r="O525" s="257"/>
      <c r="P525" s="257"/>
      <c r="Q525" s="257"/>
      <c r="R525" s="257"/>
      <c r="S525" s="257"/>
      <c r="T525" s="257"/>
      <c r="U525" s="257"/>
      <c r="V525" s="257"/>
      <c r="W525" s="257"/>
      <c r="X525" s="257"/>
      <c r="Y525" s="257"/>
      <c r="Z525" s="257"/>
    </row>
    <row r="526" spans="1:26" ht="12.75" customHeight="1" x14ac:dyDescent="0.25">
      <c r="A526" s="257"/>
      <c r="B526" s="257"/>
      <c r="C526" s="257"/>
      <c r="D526" s="257"/>
      <c r="E526" s="257"/>
      <c r="F526" s="257"/>
      <c r="G526" s="257"/>
      <c r="H526" s="257"/>
      <c r="I526" s="257"/>
      <c r="J526" s="257"/>
      <c r="K526" s="257"/>
      <c r="L526" s="257"/>
      <c r="M526" s="257"/>
      <c r="N526" s="257"/>
      <c r="O526" s="257"/>
      <c r="P526" s="257"/>
      <c r="Q526" s="257"/>
      <c r="R526" s="257"/>
      <c r="S526" s="257"/>
      <c r="T526" s="257"/>
      <c r="U526" s="257"/>
      <c r="V526" s="257"/>
      <c r="W526" s="257"/>
      <c r="X526" s="257"/>
      <c r="Y526" s="257"/>
      <c r="Z526" s="257"/>
    </row>
    <row r="527" spans="1:26" ht="12.75" customHeight="1" x14ac:dyDescent="0.25">
      <c r="A527" s="257"/>
      <c r="B527" s="257"/>
      <c r="C527" s="257"/>
      <c r="D527" s="257"/>
      <c r="E527" s="257"/>
      <c r="F527" s="257"/>
      <c r="G527" s="257"/>
      <c r="H527" s="257"/>
      <c r="I527" s="257"/>
      <c r="J527" s="257"/>
      <c r="K527" s="257"/>
      <c r="L527" s="257"/>
      <c r="M527" s="257"/>
      <c r="N527" s="257"/>
      <c r="O527" s="257"/>
      <c r="P527" s="257"/>
      <c r="Q527" s="257"/>
      <c r="R527" s="257"/>
      <c r="S527" s="257"/>
      <c r="T527" s="257"/>
      <c r="U527" s="257"/>
      <c r="V527" s="257"/>
      <c r="W527" s="257"/>
      <c r="X527" s="257"/>
      <c r="Y527" s="257"/>
      <c r="Z527" s="257"/>
    </row>
    <row r="528" spans="1:26" ht="12.75" customHeight="1" x14ac:dyDescent="0.25">
      <c r="A528" s="257"/>
      <c r="B528" s="257"/>
      <c r="C528" s="257"/>
      <c r="D528" s="257"/>
      <c r="E528" s="257"/>
      <c r="F528" s="257"/>
      <c r="G528" s="257"/>
      <c r="H528" s="257"/>
      <c r="I528" s="257"/>
      <c r="J528" s="257"/>
      <c r="K528" s="257"/>
      <c r="L528" s="257"/>
      <c r="M528" s="257"/>
      <c r="N528" s="257"/>
      <c r="O528" s="257"/>
      <c r="P528" s="257"/>
      <c r="Q528" s="257"/>
      <c r="R528" s="257"/>
      <c r="S528" s="257"/>
      <c r="T528" s="257"/>
      <c r="U528" s="257"/>
      <c r="V528" s="257"/>
      <c r="W528" s="257"/>
      <c r="X528" s="257"/>
      <c r="Y528" s="257"/>
      <c r="Z528" s="257"/>
    </row>
    <row r="529" spans="1:26" ht="12.75" customHeight="1" x14ac:dyDescent="0.25">
      <c r="A529" s="257"/>
      <c r="B529" s="257"/>
      <c r="C529" s="257"/>
      <c r="D529" s="257"/>
      <c r="E529" s="257"/>
      <c r="F529" s="257"/>
      <c r="G529" s="257"/>
      <c r="H529" s="257"/>
      <c r="I529" s="257"/>
      <c r="J529" s="257"/>
      <c r="K529" s="257"/>
      <c r="L529" s="257"/>
      <c r="M529" s="257"/>
      <c r="N529" s="257"/>
      <c r="O529" s="257"/>
      <c r="P529" s="257"/>
      <c r="Q529" s="257"/>
      <c r="R529" s="257"/>
      <c r="S529" s="257"/>
      <c r="T529" s="257"/>
      <c r="U529" s="257"/>
      <c r="V529" s="257"/>
      <c r="W529" s="257"/>
      <c r="X529" s="257"/>
      <c r="Y529" s="257"/>
      <c r="Z529" s="257"/>
    </row>
    <row r="530" spans="1:26" ht="12.75" customHeight="1" x14ac:dyDescent="0.25">
      <c r="A530" s="257"/>
      <c r="B530" s="257"/>
      <c r="C530" s="257"/>
      <c r="D530" s="257"/>
      <c r="E530" s="257"/>
      <c r="F530" s="257"/>
      <c r="G530" s="257"/>
      <c r="H530" s="257"/>
      <c r="I530" s="257"/>
      <c r="J530" s="257"/>
      <c r="K530" s="257"/>
      <c r="L530" s="257"/>
      <c r="M530" s="257"/>
      <c r="N530" s="257"/>
      <c r="O530" s="257"/>
      <c r="P530" s="257"/>
      <c r="Q530" s="257"/>
      <c r="R530" s="257"/>
      <c r="S530" s="257"/>
      <c r="T530" s="257"/>
      <c r="U530" s="257"/>
      <c r="V530" s="257"/>
      <c r="W530" s="257"/>
      <c r="X530" s="257"/>
      <c r="Y530" s="257"/>
      <c r="Z530" s="257"/>
    </row>
    <row r="531" spans="1:26" ht="12.75" customHeight="1" x14ac:dyDescent="0.25">
      <c r="A531" s="257"/>
      <c r="B531" s="257"/>
      <c r="C531" s="257"/>
      <c r="D531" s="257"/>
      <c r="E531" s="257"/>
      <c r="F531" s="257"/>
      <c r="G531" s="257"/>
      <c r="H531" s="257"/>
      <c r="I531" s="257"/>
      <c r="J531" s="257"/>
      <c r="K531" s="257"/>
      <c r="L531" s="257"/>
      <c r="M531" s="257"/>
      <c r="N531" s="257"/>
      <c r="O531" s="257"/>
      <c r="P531" s="257"/>
      <c r="Q531" s="257"/>
      <c r="R531" s="257"/>
      <c r="S531" s="257"/>
      <c r="T531" s="257"/>
      <c r="U531" s="257"/>
      <c r="V531" s="257"/>
      <c r="W531" s="257"/>
      <c r="X531" s="257"/>
      <c r="Y531" s="257"/>
      <c r="Z531" s="257"/>
    </row>
    <row r="532" spans="1:26" ht="12.75" customHeight="1" x14ac:dyDescent="0.25">
      <c r="A532" s="257"/>
      <c r="B532" s="257"/>
      <c r="C532" s="257"/>
      <c r="D532" s="257"/>
      <c r="E532" s="257"/>
      <c r="F532" s="257"/>
      <c r="G532" s="257"/>
      <c r="H532" s="257"/>
      <c r="I532" s="257"/>
      <c r="J532" s="257"/>
      <c r="K532" s="257"/>
      <c r="L532" s="257"/>
      <c r="M532" s="257"/>
      <c r="N532" s="257"/>
      <c r="O532" s="257"/>
      <c r="P532" s="257"/>
      <c r="Q532" s="257"/>
      <c r="R532" s="257"/>
      <c r="S532" s="257"/>
      <c r="T532" s="257"/>
      <c r="U532" s="257"/>
      <c r="V532" s="257"/>
      <c r="W532" s="257"/>
      <c r="X532" s="257"/>
      <c r="Y532" s="257"/>
      <c r="Z532" s="257"/>
    </row>
    <row r="533" spans="1:26" ht="12.75" customHeight="1" x14ac:dyDescent="0.25">
      <c r="A533" s="257"/>
      <c r="B533" s="257"/>
      <c r="C533" s="257"/>
      <c r="D533" s="257"/>
      <c r="E533" s="257"/>
      <c r="F533" s="257"/>
      <c r="G533" s="257"/>
      <c r="H533" s="257"/>
      <c r="I533" s="257"/>
      <c r="J533" s="257"/>
      <c r="K533" s="257"/>
      <c r="L533" s="257"/>
      <c r="M533" s="257"/>
      <c r="N533" s="257"/>
      <c r="O533" s="257"/>
      <c r="P533" s="257"/>
      <c r="Q533" s="257"/>
      <c r="R533" s="257"/>
      <c r="S533" s="257"/>
      <c r="T533" s="257"/>
      <c r="U533" s="257"/>
      <c r="V533" s="257"/>
      <c r="W533" s="257"/>
      <c r="X533" s="257"/>
      <c r="Y533" s="257"/>
      <c r="Z533" s="257"/>
    </row>
    <row r="534" spans="1:26" ht="12.75" customHeight="1" x14ac:dyDescent="0.25">
      <c r="A534" s="257"/>
      <c r="B534" s="257"/>
      <c r="C534" s="257"/>
      <c r="D534" s="257"/>
      <c r="E534" s="257"/>
      <c r="F534" s="257"/>
      <c r="G534" s="257"/>
      <c r="H534" s="257"/>
      <c r="I534" s="257"/>
      <c r="J534" s="257"/>
      <c r="K534" s="257"/>
      <c r="L534" s="257"/>
      <c r="M534" s="257"/>
      <c r="N534" s="257"/>
      <c r="O534" s="257"/>
      <c r="P534" s="257"/>
      <c r="Q534" s="257"/>
      <c r="R534" s="257"/>
      <c r="S534" s="257"/>
      <c r="T534" s="257"/>
      <c r="U534" s="257"/>
      <c r="V534" s="257"/>
      <c r="W534" s="257"/>
      <c r="X534" s="257"/>
      <c r="Y534" s="257"/>
      <c r="Z534" s="257"/>
    </row>
    <row r="535" spans="1:26" ht="12.75" customHeight="1" x14ac:dyDescent="0.25">
      <c r="A535" s="257"/>
      <c r="B535" s="257"/>
      <c r="C535" s="257"/>
      <c r="D535" s="257"/>
      <c r="E535" s="257"/>
      <c r="F535" s="257"/>
      <c r="G535" s="257"/>
      <c r="H535" s="257"/>
      <c r="I535" s="257"/>
      <c r="J535" s="257"/>
      <c r="K535" s="257"/>
      <c r="L535" s="257"/>
      <c r="M535" s="257"/>
      <c r="N535" s="257"/>
      <c r="O535" s="257"/>
      <c r="P535" s="257"/>
      <c r="Q535" s="257"/>
      <c r="R535" s="257"/>
      <c r="S535" s="257"/>
      <c r="T535" s="257"/>
      <c r="U535" s="257"/>
      <c r="V535" s="257"/>
      <c r="W535" s="257"/>
      <c r="X535" s="257"/>
      <c r="Y535" s="257"/>
      <c r="Z535" s="257"/>
    </row>
    <row r="536" spans="1:26" ht="12.75" customHeight="1" x14ac:dyDescent="0.25">
      <c r="A536" s="257"/>
      <c r="B536" s="257"/>
      <c r="C536" s="257"/>
      <c r="D536" s="257"/>
      <c r="E536" s="257"/>
      <c r="F536" s="257"/>
      <c r="G536" s="257"/>
      <c r="H536" s="257"/>
      <c r="I536" s="257"/>
      <c r="J536" s="257"/>
      <c r="K536" s="257"/>
      <c r="L536" s="257"/>
      <c r="M536" s="257"/>
      <c r="N536" s="257"/>
      <c r="O536" s="257"/>
      <c r="P536" s="257"/>
      <c r="Q536" s="257"/>
      <c r="R536" s="257"/>
      <c r="S536" s="257"/>
      <c r="T536" s="257"/>
      <c r="U536" s="257"/>
      <c r="V536" s="257"/>
      <c r="W536" s="257"/>
      <c r="X536" s="257"/>
      <c r="Y536" s="257"/>
      <c r="Z536" s="257"/>
    </row>
    <row r="537" spans="1:26" ht="12.75" customHeight="1" x14ac:dyDescent="0.25">
      <c r="A537" s="257"/>
      <c r="B537" s="257"/>
      <c r="C537" s="257"/>
      <c r="D537" s="257"/>
      <c r="E537" s="257"/>
      <c r="F537" s="257"/>
      <c r="G537" s="257"/>
      <c r="H537" s="257"/>
      <c r="I537" s="257"/>
      <c r="J537" s="257"/>
      <c r="K537" s="257"/>
      <c r="L537" s="257"/>
      <c r="M537" s="257"/>
      <c r="N537" s="257"/>
      <c r="O537" s="257"/>
      <c r="P537" s="257"/>
      <c r="Q537" s="257"/>
      <c r="R537" s="257"/>
      <c r="S537" s="257"/>
      <c r="T537" s="257"/>
      <c r="U537" s="257"/>
      <c r="V537" s="257"/>
      <c r="W537" s="257"/>
      <c r="X537" s="257"/>
      <c r="Y537" s="257"/>
      <c r="Z537" s="257"/>
    </row>
    <row r="538" spans="1:26" ht="12.75" customHeight="1" x14ac:dyDescent="0.25">
      <c r="A538" s="257"/>
      <c r="B538" s="257"/>
      <c r="C538" s="257"/>
      <c r="D538" s="257"/>
      <c r="E538" s="257"/>
      <c r="F538" s="257"/>
      <c r="G538" s="257"/>
      <c r="H538" s="257"/>
      <c r="I538" s="257"/>
      <c r="J538" s="257"/>
      <c r="K538" s="257"/>
      <c r="L538" s="257"/>
      <c r="M538" s="257"/>
      <c r="N538" s="257"/>
      <c r="O538" s="257"/>
      <c r="P538" s="257"/>
      <c r="Q538" s="257"/>
      <c r="R538" s="257"/>
      <c r="S538" s="257"/>
      <c r="T538" s="257"/>
      <c r="U538" s="257"/>
      <c r="V538" s="257"/>
      <c r="W538" s="257"/>
      <c r="X538" s="257"/>
      <c r="Y538" s="257"/>
      <c r="Z538" s="257"/>
    </row>
    <row r="539" spans="1:26" ht="12.75" customHeight="1" x14ac:dyDescent="0.25">
      <c r="A539" s="257"/>
      <c r="B539" s="257"/>
      <c r="C539" s="257"/>
      <c r="D539" s="257"/>
      <c r="E539" s="257"/>
      <c r="F539" s="257"/>
      <c r="G539" s="257"/>
      <c r="H539" s="257"/>
      <c r="I539" s="257"/>
      <c r="J539" s="257"/>
      <c r="K539" s="257"/>
      <c r="L539" s="257"/>
      <c r="M539" s="257"/>
      <c r="N539" s="257"/>
      <c r="O539" s="257"/>
      <c r="P539" s="257"/>
      <c r="Q539" s="257"/>
      <c r="R539" s="257"/>
      <c r="S539" s="257"/>
      <c r="T539" s="257"/>
      <c r="U539" s="257"/>
      <c r="V539" s="257"/>
      <c r="W539" s="257"/>
      <c r="X539" s="257"/>
      <c r="Y539" s="257"/>
      <c r="Z539" s="257"/>
    </row>
    <row r="540" spans="1:26" ht="12.75" customHeight="1" x14ac:dyDescent="0.25">
      <c r="A540" s="257"/>
      <c r="B540" s="257"/>
      <c r="C540" s="257"/>
      <c r="D540" s="257"/>
      <c r="E540" s="257"/>
      <c r="F540" s="257"/>
      <c r="G540" s="257"/>
      <c r="H540" s="257"/>
      <c r="I540" s="257"/>
      <c r="J540" s="257"/>
      <c r="K540" s="257"/>
      <c r="L540" s="257"/>
      <c r="M540" s="257"/>
      <c r="N540" s="257"/>
      <c r="O540" s="257"/>
      <c r="P540" s="257"/>
      <c r="Q540" s="257"/>
      <c r="R540" s="257"/>
      <c r="S540" s="257"/>
      <c r="T540" s="257"/>
      <c r="U540" s="257"/>
      <c r="V540" s="257"/>
      <c r="W540" s="257"/>
      <c r="X540" s="257"/>
      <c r="Y540" s="257"/>
      <c r="Z540" s="257"/>
    </row>
    <row r="541" spans="1:26" ht="12.75" customHeight="1" x14ac:dyDescent="0.25">
      <c r="A541" s="257"/>
      <c r="B541" s="257"/>
      <c r="C541" s="257"/>
      <c r="D541" s="257"/>
      <c r="E541" s="257"/>
      <c r="F541" s="257"/>
      <c r="G541" s="257"/>
      <c r="H541" s="257"/>
      <c r="I541" s="257"/>
      <c r="J541" s="257"/>
      <c r="K541" s="257"/>
      <c r="L541" s="257"/>
      <c r="M541" s="257"/>
      <c r="N541" s="257"/>
      <c r="O541" s="257"/>
      <c r="P541" s="257"/>
      <c r="Q541" s="257"/>
      <c r="R541" s="257"/>
      <c r="S541" s="257"/>
      <c r="T541" s="257"/>
      <c r="U541" s="257"/>
      <c r="V541" s="257"/>
      <c r="W541" s="257"/>
      <c r="X541" s="257"/>
      <c r="Y541" s="257"/>
      <c r="Z541" s="257"/>
    </row>
    <row r="542" spans="1:26" ht="12.75" customHeight="1" x14ac:dyDescent="0.25">
      <c r="A542" s="257"/>
      <c r="B542" s="257"/>
      <c r="C542" s="257"/>
      <c r="D542" s="257"/>
      <c r="E542" s="257"/>
      <c r="F542" s="257"/>
      <c r="G542" s="257"/>
      <c r="H542" s="257"/>
      <c r="I542" s="257"/>
      <c r="J542" s="257"/>
      <c r="K542" s="257"/>
      <c r="L542" s="257"/>
      <c r="M542" s="257"/>
      <c r="N542" s="257"/>
      <c r="O542" s="257"/>
      <c r="P542" s="257"/>
      <c r="Q542" s="257"/>
      <c r="R542" s="257"/>
      <c r="S542" s="257"/>
      <c r="T542" s="257"/>
      <c r="U542" s="257"/>
      <c r="V542" s="257"/>
      <c r="W542" s="257"/>
      <c r="X542" s="257"/>
      <c r="Y542" s="257"/>
      <c r="Z542" s="257"/>
    </row>
    <row r="543" spans="1:26" ht="12.75" customHeight="1" x14ac:dyDescent="0.25">
      <c r="A543" s="257"/>
      <c r="B543" s="257"/>
      <c r="C543" s="257"/>
      <c r="D543" s="257"/>
      <c r="E543" s="257"/>
      <c r="F543" s="257"/>
      <c r="G543" s="257"/>
      <c r="H543" s="257"/>
      <c r="I543" s="257"/>
      <c r="J543" s="257"/>
      <c r="K543" s="257"/>
      <c r="L543" s="257"/>
      <c r="M543" s="257"/>
      <c r="N543" s="257"/>
      <c r="O543" s="257"/>
      <c r="P543" s="257"/>
      <c r="Q543" s="257"/>
      <c r="R543" s="257"/>
      <c r="S543" s="257"/>
      <c r="T543" s="257"/>
      <c r="U543" s="257"/>
      <c r="V543" s="257"/>
      <c r="W543" s="257"/>
      <c r="X543" s="257"/>
      <c r="Y543" s="257"/>
      <c r="Z543" s="257"/>
    </row>
    <row r="544" spans="1:26" ht="12.75" customHeight="1" x14ac:dyDescent="0.25">
      <c r="A544" s="257"/>
      <c r="B544" s="257"/>
      <c r="C544" s="257"/>
      <c r="D544" s="257"/>
      <c r="E544" s="257"/>
      <c r="F544" s="257"/>
      <c r="G544" s="257"/>
      <c r="H544" s="257"/>
      <c r="I544" s="257"/>
      <c r="J544" s="257"/>
      <c r="K544" s="257"/>
      <c r="L544" s="257"/>
      <c r="M544" s="257"/>
      <c r="N544" s="257"/>
      <c r="O544" s="257"/>
      <c r="P544" s="257"/>
      <c r="Q544" s="257"/>
      <c r="R544" s="257"/>
      <c r="S544" s="257"/>
      <c r="T544" s="257"/>
      <c r="U544" s="257"/>
      <c r="V544" s="257"/>
      <c r="W544" s="257"/>
      <c r="X544" s="257"/>
      <c r="Y544" s="257"/>
      <c r="Z544" s="257"/>
    </row>
    <row r="545" spans="1:26" ht="12.75" customHeight="1" x14ac:dyDescent="0.25">
      <c r="A545" s="257"/>
      <c r="B545" s="257"/>
      <c r="C545" s="257"/>
      <c r="D545" s="257"/>
      <c r="E545" s="257"/>
      <c r="F545" s="257"/>
      <c r="G545" s="257"/>
      <c r="H545" s="257"/>
      <c r="I545" s="257"/>
      <c r="J545" s="257"/>
      <c r="K545" s="257"/>
      <c r="L545" s="257"/>
      <c r="M545" s="257"/>
      <c r="N545" s="257"/>
      <c r="O545" s="257"/>
      <c r="P545" s="257"/>
      <c r="Q545" s="257"/>
      <c r="R545" s="257"/>
      <c r="S545" s="257"/>
      <c r="T545" s="257"/>
      <c r="U545" s="257"/>
      <c r="V545" s="257"/>
      <c r="W545" s="257"/>
      <c r="X545" s="257"/>
      <c r="Y545" s="257"/>
      <c r="Z545" s="257"/>
    </row>
    <row r="546" spans="1:26" ht="12.75" customHeight="1" x14ac:dyDescent="0.25">
      <c r="A546" s="257"/>
      <c r="B546" s="257"/>
      <c r="C546" s="257"/>
      <c r="D546" s="257"/>
      <c r="E546" s="257"/>
      <c r="F546" s="257"/>
      <c r="G546" s="257"/>
      <c r="H546" s="257"/>
      <c r="I546" s="257"/>
      <c r="J546" s="257"/>
      <c r="K546" s="257"/>
      <c r="L546" s="257"/>
      <c r="M546" s="257"/>
      <c r="N546" s="257"/>
      <c r="O546" s="257"/>
      <c r="P546" s="257"/>
      <c r="Q546" s="257"/>
      <c r="R546" s="257"/>
      <c r="S546" s="257"/>
      <c r="T546" s="257"/>
      <c r="U546" s="257"/>
      <c r="V546" s="257"/>
      <c r="W546" s="257"/>
      <c r="X546" s="257"/>
      <c r="Y546" s="257"/>
      <c r="Z546" s="257"/>
    </row>
    <row r="547" spans="1:26" ht="12.75" customHeight="1" x14ac:dyDescent="0.25">
      <c r="A547" s="257"/>
      <c r="B547" s="257"/>
      <c r="C547" s="257"/>
      <c r="D547" s="257"/>
      <c r="E547" s="257"/>
      <c r="F547" s="257"/>
      <c r="G547" s="257"/>
      <c r="H547" s="257"/>
      <c r="I547" s="257"/>
      <c r="J547" s="257"/>
      <c r="K547" s="257"/>
      <c r="L547" s="257"/>
      <c r="M547" s="257"/>
      <c r="N547" s="257"/>
      <c r="O547" s="257"/>
      <c r="P547" s="257"/>
      <c r="Q547" s="257"/>
      <c r="R547" s="257"/>
      <c r="S547" s="257"/>
      <c r="T547" s="257"/>
      <c r="U547" s="257"/>
      <c r="V547" s="257"/>
      <c r="W547" s="257"/>
      <c r="X547" s="257"/>
      <c r="Y547" s="257"/>
      <c r="Z547" s="257"/>
    </row>
    <row r="548" spans="1:26" ht="12.75" customHeight="1" x14ac:dyDescent="0.25">
      <c r="A548" s="257"/>
      <c r="B548" s="257"/>
      <c r="C548" s="257"/>
      <c r="D548" s="257"/>
      <c r="E548" s="257"/>
      <c r="F548" s="257"/>
      <c r="G548" s="257"/>
      <c r="H548" s="257"/>
      <c r="I548" s="257"/>
      <c r="J548" s="257"/>
      <c r="K548" s="257"/>
      <c r="L548" s="257"/>
      <c r="M548" s="257"/>
      <c r="N548" s="257"/>
      <c r="O548" s="257"/>
      <c r="P548" s="257"/>
      <c r="Q548" s="257"/>
      <c r="R548" s="257"/>
      <c r="S548" s="257"/>
      <c r="T548" s="257"/>
      <c r="U548" s="257"/>
      <c r="V548" s="257"/>
      <c r="W548" s="257"/>
      <c r="X548" s="257"/>
      <c r="Y548" s="257"/>
      <c r="Z548" s="257"/>
    </row>
    <row r="549" spans="1:26" ht="12.75" customHeight="1" x14ac:dyDescent="0.25">
      <c r="A549" s="257"/>
      <c r="B549" s="257"/>
      <c r="C549" s="257"/>
      <c r="D549" s="257"/>
      <c r="E549" s="257"/>
      <c r="F549" s="257"/>
      <c r="G549" s="257"/>
      <c r="H549" s="257"/>
      <c r="I549" s="257"/>
      <c r="J549" s="257"/>
      <c r="K549" s="257"/>
      <c r="L549" s="257"/>
      <c r="M549" s="257"/>
      <c r="N549" s="257"/>
      <c r="O549" s="257"/>
      <c r="P549" s="257"/>
      <c r="Q549" s="257"/>
      <c r="R549" s="257"/>
      <c r="S549" s="257"/>
      <c r="T549" s="257"/>
      <c r="U549" s="257"/>
      <c r="V549" s="257"/>
      <c r="W549" s="257"/>
      <c r="X549" s="257"/>
      <c r="Y549" s="257"/>
      <c r="Z549" s="257"/>
    </row>
    <row r="550" spans="1:26" ht="12.75" customHeight="1" x14ac:dyDescent="0.25">
      <c r="A550" s="257"/>
      <c r="B550" s="257"/>
      <c r="C550" s="257"/>
      <c r="D550" s="257"/>
      <c r="E550" s="257"/>
      <c r="F550" s="257"/>
      <c r="G550" s="257"/>
      <c r="H550" s="257"/>
      <c r="I550" s="257"/>
      <c r="J550" s="257"/>
      <c r="K550" s="257"/>
      <c r="L550" s="257"/>
      <c r="M550" s="257"/>
      <c r="N550" s="257"/>
      <c r="O550" s="257"/>
      <c r="P550" s="257"/>
      <c r="Q550" s="257"/>
      <c r="R550" s="257"/>
      <c r="S550" s="257"/>
      <c r="T550" s="257"/>
      <c r="U550" s="257"/>
      <c r="V550" s="257"/>
      <c r="W550" s="257"/>
      <c r="X550" s="257"/>
      <c r="Y550" s="257"/>
      <c r="Z550" s="257"/>
    </row>
    <row r="551" spans="1:26" ht="12.75" customHeight="1" x14ac:dyDescent="0.25">
      <c r="A551" s="257"/>
      <c r="B551" s="257"/>
      <c r="C551" s="257"/>
      <c r="D551" s="257"/>
      <c r="E551" s="257"/>
      <c r="F551" s="257"/>
      <c r="G551" s="257"/>
      <c r="H551" s="257"/>
      <c r="I551" s="257"/>
      <c r="J551" s="257"/>
      <c r="K551" s="257"/>
      <c r="L551" s="257"/>
      <c r="M551" s="257"/>
      <c r="N551" s="257"/>
      <c r="O551" s="257"/>
      <c r="P551" s="257"/>
      <c r="Q551" s="257"/>
      <c r="R551" s="257"/>
      <c r="S551" s="257"/>
      <c r="T551" s="257"/>
      <c r="U551" s="257"/>
      <c r="V551" s="257"/>
      <c r="W551" s="257"/>
      <c r="X551" s="257"/>
      <c r="Y551" s="257"/>
      <c r="Z551" s="257"/>
    </row>
    <row r="552" spans="1:26" ht="12.75" customHeight="1" x14ac:dyDescent="0.25">
      <c r="A552" s="257"/>
      <c r="B552" s="257"/>
      <c r="C552" s="257"/>
      <c r="D552" s="257"/>
      <c r="E552" s="257"/>
      <c r="F552" s="257"/>
      <c r="G552" s="257"/>
      <c r="H552" s="257"/>
      <c r="I552" s="257"/>
      <c r="J552" s="257"/>
      <c r="K552" s="257"/>
      <c r="L552" s="257"/>
      <c r="M552" s="257"/>
      <c r="N552" s="257"/>
      <c r="O552" s="257"/>
      <c r="P552" s="257"/>
      <c r="Q552" s="257"/>
      <c r="R552" s="257"/>
      <c r="S552" s="257"/>
      <c r="T552" s="257"/>
      <c r="U552" s="257"/>
      <c r="V552" s="257"/>
      <c r="W552" s="257"/>
      <c r="X552" s="257"/>
      <c r="Y552" s="257"/>
      <c r="Z552" s="257"/>
    </row>
    <row r="553" spans="1:26" ht="12.75" customHeight="1" x14ac:dyDescent="0.25">
      <c r="A553" s="257"/>
      <c r="B553" s="257"/>
      <c r="C553" s="257"/>
      <c r="D553" s="257"/>
      <c r="E553" s="257"/>
      <c r="F553" s="257"/>
      <c r="G553" s="257"/>
      <c r="H553" s="257"/>
      <c r="I553" s="257"/>
      <c r="J553" s="257"/>
      <c r="K553" s="257"/>
      <c r="L553" s="257"/>
      <c r="M553" s="257"/>
      <c r="N553" s="257"/>
      <c r="O553" s="257"/>
      <c r="P553" s="257"/>
      <c r="Q553" s="257"/>
      <c r="R553" s="257"/>
      <c r="S553" s="257"/>
      <c r="T553" s="257"/>
      <c r="U553" s="257"/>
      <c r="V553" s="257"/>
      <c r="W553" s="257"/>
      <c r="X553" s="257"/>
      <c r="Y553" s="257"/>
      <c r="Z553" s="257"/>
    </row>
    <row r="554" spans="1:26" ht="12.75" customHeight="1" x14ac:dyDescent="0.25">
      <c r="A554" s="257"/>
      <c r="B554" s="257"/>
      <c r="C554" s="257"/>
      <c r="D554" s="257"/>
      <c r="E554" s="257"/>
      <c r="F554" s="257"/>
      <c r="G554" s="257"/>
      <c r="H554" s="257"/>
      <c r="I554" s="257"/>
      <c r="J554" s="257"/>
      <c r="K554" s="257"/>
      <c r="L554" s="257"/>
      <c r="M554" s="257"/>
      <c r="N554" s="257"/>
      <c r="O554" s="257"/>
      <c r="P554" s="257"/>
      <c r="Q554" s="257"/>
      <c r="R554" s="257"/>
      <c r="S554" s="257"/>
      <c r="T554" s="257"/>
      <c r="U554" s="257"/>
      <c r="V554" s="257"/>
      <c r="W554" s="257"/>
      <c r="X554" s="257"/>
      <c r="Y554" s="257"/>
      <c r="Z554" s="257"/>
    </row>
    <row r="555" spans="1:26" ht="12.75" customHeight="1" x14ac:dyDescent="0.25">
      <c r="A555" s="257"/>
      <c r="B555" s="257"/>
      <c r="C555" s="257"/>
      <c r="D555" s="257"/>
      <c r="E555" s="257"/>
      <c r="F555" s="257"/>
      <c r="G555" s="257"/>
      <c r="H555" s="257"/>
      <c r="I555" s="257"/>
      <c r="J555" s="257"/>
      <c r="K555" s="257"/>
      <c r="L555" s="257"/>
      <c r="M555" s="257"/>
      <c r="N555" s="257"/>
      <c r="O555" s="257"/>
      <c r="P555" s="257"/>
      <c r="Q555" s="257"/>
      <c r="R555" s="257"/>
      <c r="S555" s="257"/>
      <c r="T555" s="257"/>
      <c r="U555" s="257"/>
      <c r="V555" s="257"/>
      <c r="W555" s="257"/>
      <c r="X555" s="257"/>
      <c r="Y555" s="257"/>
      <c r="Z555" s="257"/>
    </row>
    <row r="556" spans="1:26" ht="12.75" customHeight="1" x14ac:dyDescent="0.25">
      <c r="A556" s="257"/>
      <c r="B556" s="257"/>
      <c r="C556" s="257"/>
      <c r="D556" s="257"/>
      <c r="E556" s="257"/>
      <c r="F556" s="257"/>
      <c r="G556" s="257"/>
      <c r="H556" s="257"/>
      <c r="I556" s="257"/>
      <c r="J556" s="257"/>
      <c r="K556" s="257"/>
      <c r="L556" s="257"/>
      <c r="M556" s="257"/>
      <c r="N556" s="257"/>
      <c r="O556" s="257"/>
      <c r="P556" s="257"/>
      <c r="Q556" s="257"/>
      <c r="R556" s="257"/>
      <c r="S556" s="257"/>
      <c r="T556" s="257"/>
      <c r="U556" s="257"/>
      <c r="V556" s="257"/>
      <c r="W556" s="257"/>
      <c r="X556" s="257"/>
      <c r="Y556" s="257"/>
      <c r="Z556" s="257"/>
    </row>
    <row r="557" spans="1:26" ht="12.75" customHeight="1" x14ac:dyDescent="0.25">
      <c r="A557" s="257"/>
      <c r="B557" s="257"/>
      <c r="C557" s="257"/>
      <c r="D557" s="257"/>
      <c r="E557" s="257"/>
      <c r="F557" s="257"/>
      <c r="G557" s="257"/>
      <c r="H557" s="257"/>
      <c r="I557" s="257"/>
      <c r="J557" s="257"/>
      <c r="K557" s="257"/>
      <c r="L557" s="257"/>
      <c r="M557" s="257"/>
      <c r="N557" s="257"/>
      <c r="O557" s="257"/>
      <c r="P557" s="257"/>
      <c r="Q557" s="257"/>
      <c r="R557" s="257"/>
      <c r="S557" s="257"/>
      <c r="T557" s="257"/>
      <c r="U557" s="257"/>
      <c r="V557" s="257"/>
      <c r="W557" s="257"/>
      <c r="X557" s="257"/>
      <c r="Y557" s="257"/>
      <c r="Z557" s="257"/>
    </row>
    <row r="558" spans="1:26" ht="12.75" customHeight="1" x14ac:dyDescent="0.25">
      <c r="A558" s="257"/>
      <c r="B558" s="257"/>
      <c r="C558" s="257"/>
      <c r="D558" s="257"/>
      <c r="E558" s="257"/>
      <c r="F558" s="257"/>
      <c r="G558" s="257"/>
      <c r="H558" s="257"/>
      <c r="I558" s="257"/>
      <c r="J558" s="257"/>
      <c r="K558" s="257"/>
      <c r="L558" s="257"/>
      <c r="M558" s="257"/>
      <c r="N558" s="257"/>
      <c r="O558" s="257"/>
      <c r="P558" s="257"/>
      <c r="Q558" s="257"/>
      <c r="R558" s="257"/>
      <c r="S558" s="257"/>
      <c r="T558" s="257"/>
      <c r="U558" s="257"/>
      <c r="V558" s="257"/>
      <c r="W558" s="257"/>
      <c r="X558" s="257"/>
      <c r="Y558" s="257"/>
      <c r="Z558" s="257"/>
    </row>
    <row r="559" spans="1:26" ht="12.75" customHeight="1" x14ac:dyDescent="0.25">
      <c r="A559" s="257"/>
      <c r="B559" s="257"/>
      <c r="C559" s="257"/>
      <c r="D559" s="257"/>
      <c r="E559" s="257"/>
      <c r="F559" s="257"/>
      <c r="G559" s="257"/>
      <c r="H559" s="257"/>
      <c r="I559" s="257"/>
      <c r="J559" s="257"/>
      <c r="K559" s="257"/>
      <c r="L559" s="257"/>
      <c r="M559" s="257"/>
      <c r="N559" s="257"/>
      <c r="O559" s="257"/>
      <c r="P559" s="257"/>
      <c r="Q559" s="257"/>
      <c r="R559" s="257"/>
      <c r="S559" s="257"/>
      <c r="T559" s="257"/>
      <c r="U559" s="257"/>
      <c r="V559" s="257"/>
      <c r="W559" s="257"/>
      <c r="X559" s="257"/>
      <c r="Y559" s="257"/>
      <c r="Z559" s="257"/>
    </row>
    <row r="560" spans="1:26" ht="12.75" customHeight="1" x14ac:dyDescent="0.25">
      <c r="A560" s="257"/>
      <c r="B560" s="257"/>
      <c r="C560" s="257"/>
      <c r="D560" s="257"/>
      <c r="E560" s="257"/>
      <c r="F560" s="257"/>
      <c r="G560" s="257"/>
      <c r="H560" s="257"/>
      <c r="I560" s="257"/>
      <c r="J560" s="257"/>
      <c r="K560" s="257"/>
      <c r="L560" s="257"/>
      <c r="M560" s="257"/>
      <c r="N560" s="257"/>
      <c r="O560" s="257"/>
      <c r="P560" s="257"/>
      <c r="Q560" s="257"/>
      <c r="R560" s="257"/>
      <c r="S560" s="257"/>
      <c r="T560" s="257"/>
      <c r="U560" s="257"/>
      <c r="V560" s="257"/>
      <c r="W560" s="257"/>
      <c r="X560" s="257"/>
      <c r="Y560" s="257"/>
      <c r="Z560" s="257"/>
    </row>
    <row r="561" spans="1:26" ht="12.75" customHeight="1" x14ac:dyDescent="0.25">
      <c r="A561" s="257"/>
      <c r="B561" s="257"/>
      <c r="C561" s="257"/>
      <c r="D561" s="257"/>
      <c r="E561" s="257"/>
      <c r="F561" s="257"/>
      <c r="G561" s="257"/>
      <c r="H561" s="257"/>
      <c r="I561" s="257"/>
      <c r="J561" s="257"/>
      <c r="K561" s="257"/>
      <c r="L561" s="257"/>
      <c r="M561" s="257"/>
      <c r="N561" s="257"/>
      <c r="O561" s="257"/>
      <c r="P561" s="257"/>
      <c r="Q561" s="257"/>
      <c r="R561" s="257"/>
      <c r="S561" s="257"/>
      <c r="T561" s="257"/>
      <c r="U561" s="257"/>
      <c r="V561" s="257"/>
      <c r="W561" s="257"/>
      <c r="X561" s="257"/>
      <c r="Y561" s="257"/>
      <c r="Z561" s="257"/>
    </row>
    <row r="562" spans="1:26" ht="12.75" customHeight="1" x14ac:dyDescent="0.25">
      <c r="A562" s="257"/>
      <c r="B562" s="257"/>
      <c r="C562" s="257"/>
      <c r="D562" s="257"/>
      <c r="E562" s="257"/>
      <c r="F562" s="257"/>
      <c r="G562" s="257"/>
      <c r="H562" s="257"/>
      <c r="I562" s="257"/>
      <c r="J562" s="257"/>
      <c r="K562" s="257"/>
      <c r="L562" s="257"/>
      <c r="M562" s="257"/>
      <c r="N562" s="257"/>
      <c r="O562" s="257"/>
      <c r="P562" s="257"/>
      <c r="Q562" s="257"/>
      <c r="R562" s="257"/>
      <c r="S562" s="257"/>
      <c r="T562" s="257"/>
      <c r="U562" s="257"/>
      <c r="V562" s="257"/>
      <c r="W562" s="257"/>
      <c r="X562" s="257"/>
      <c r="Y562" s="257"/>
      <c r="Z562" s="257"/>
    </row>
    <row r="563" spans="1:26" ht="12.75" customHeight="1" x14ac:dyDescent="0.25">
      <c r="A563" s="257"/>
      <c r="B563" s="257"/>
      <c r="C563" s="257"/>
      <c r="D563" s="257"/>
      <c r="E563" s="257"/>
      <c r="F563" s="257"/>
      <c r="G563" s="257"/>
      <c r="H563" s="257"/>
      <c r="I563" s="257"/>
      <c r="J563" s="257"/>
      <c r="K563" s="257"/>
      <c r="L563" s="257"/>
      <c r="M563" s="257"/>
      <c r="N563" s="257"/>
      <c r="O563" s="257"/>
      <c r="P563" s="257"/>
      <c r="Q563" s="257"/>
      <c r="R563" s="257"/>
      <c r="S563" s="257"/>
      <c r="T563" s="257"/>
      <c r="U563" s="257"/>
      <c r="V563" s="257"/>
      <c r="W563" s="257"/>
      <c r="X563" s="257"/>
      <c r="Y563" s="257"/>
      <c r="Z563" s="257"/>
    </row>
    <row r="564" spans="1:26" ht="12.75" customHeight="1" x14ac:dyDescent="0.25">
      <c r="A564" s="257"/>
      <c r="B564" s="257"/>
      <c r="C564" s="257"/>
      <c r="D564" s="257"/>
      <c r="E564" s="257"/>
      <c r="F564" s="257"/>
      <c r="G564" s="257"/>
      <c r="H564" s="257"/>
      <c r="I564" s="257"/>
      <c r="J564" s="257"/>
      <c r="K564" s="257"/>
      <c r="L564" s="257"/>
      <c r="M564" s="257"/>
      <c r="N564" s="257"/>
      <c r="O564" s="257"/>
      <c r="P564" s="257"/>
      <c r="Q564" s="257"/>
      <c r="R564" s="257"/>
      <c r="S564" s="257"/>
      <c r="T564" s="257"/>
      <c r="U564" s="257"/>
      <c r="V564" s="257"/>
      <c r="W564" s="257"/>
      <c r="X564" s="257"/>
      <c r="Y564" s="257"/>
      <c r="Z564" s="257"/>
    </row>
    <row r="565" spans="1:26" ht="12.75" customHeight="1" x14ac:dyDescent="0.25">
      <c r="A565" s="257"/>
      <c r="B565" s="257"/>
      <c r="C565" s="257"/>
      <c r="D565" s="257"/>
      <c r="E565" s="257"/>
      <c r="F565" s="257"/>
      <c r="G565" s="257"/>
      <c r="H565" s="257"/>
      <c r="I565" s="257"/>
      <c r="J565" s="257"/>
      <c r="K565" s="257"/>
      <c r="L565" s="257"/>
      <c r="M565" s="257"/>
      <c r="N565" s="257"/>
      <c r="O565" s="257"/>
      <c r="P565" s="257"/>
      <c r="Q565" s="257"/>
      <c r="R565" s="257"/>
      <c r="S565" s="257"/>
      <c r="T565" s="257"/>
      <c r="U565" s="257"/>
      <c r="V565" s="257"/>
      <c r="W565" s="257"/>
      <c r="X565" s="257"/>
      <c r="Y565" s="257"/>
      <c r="Z565" s="257"/>
    </row>
    <row r="566" spans="1:26" ht="12.75" customHeight="1" x14ac:dyDescent="0.25">
      <c r="A566" s="257"/>
      <c r="B566" s="257"/>
      <c r="C566" s="257"/>
      <c r="D566" s="257"/>
      <c r="E566" s="257"/>
      <c r="F566" s="257"/>
      <c r="G566" s="257"/>
      <c r="H566" s="257"/>
      <c r="I566" s="257"/>
      <c r="J566" s="257"/>
      <c r="K566" s="257"/>
      <c r="L566" s="257"/>
      <c r="M566" s="257"/>
      <c r="N566" s="257"/>
      <c r="O566" s="257"/>
      <c r="P566" s="257"/>
      <c r="Q566" s="257"/>
      <c r="R566" s="257"/>
      <c r="S566" s="257"/>
      <c r="T566" s="257"/>
      <c r="U566" s="257"/>
      <c r="V566" s="257"/>
      <c r="W566" s="257"/>
      <c r="X566" s="257"/>
      <c r="Y566" s="257"/>
      <c r="Z566" s="257"/>
    </row>
    <row r="567" spans="1:26" ht="12.75" customHeight="1" x14ac:dyDescent="0.25">
      <c r="A567" s="257"/>
      <c r="B567" s="257"/>
      <c r="C567" s="257"/>
      <c r="D567" s="257"/>
      <c r="E567" s="257"/>
      <c r="F567" s="257"/>
      <c r="G567" s="257"/>
      <c r="H567" s="257"/>
      <c r="I567" s="257"/>
      <c r="J567" s="257"/>
      <c r="K567" s="257"/>
      <c r="L567" s="257"/>
      <c r="M567" s="257"/>
      <c r="N567" s="257"/>
      <c r="O567" s="257"/>
      <c r="P567" s="257"/>
      <c r="Q567" s="257"/>
      <c r="R567" s="257"/>
      <c r="S567" s="257"/>
      <c r="T567" s="257"/>
      <c r="U567" s="257"/>
      <c r="V567" s="257"/>
      <c r="W567" s="257"/>
      <c r="X567" s="257"/>
      <c r="Y567" s="257"/>
      <c r="Z567" s="257"/>
    </row>
    <row r="568" spans="1:26" ht="12.75" customHeight="1" x14ac:dyDescent="0.25">
      <c r="A568" s="257"/>
      <c r="B568" s="257"/>
      <c r="C568" s="257"/>
      <c r="D568" s="257"/>
      <c r="E568" s="257"/>
      <c r="F568" s="257"/>
      <c r="G568" s="257"/>
      <c r="H568" s="257"/>
      <c r="I568" s="257"/>
      <c r="J568" s="257"/>
      <c r="K568" s="257"/>
      <c r="L568" s="257"/>
      <c r="M568" s="257"/>
      <c r="N568" s="257"/>
      <c r="O568" s="257"/>
      <c r="P568" s="257"/>
      <c r="Q568" s="257"/>
      <c r="R568" s="257"/>
      <c r="S568" s="257"/>
      <c r="T568" s="257"/>
      <c r="U568" s="257"/>
      <c r="V568" s="257"/>
      <c r="W568" s="257"/>
      <c r="X568" s="257"/>
      <c r="Y568" s="257"/>
      <c r="Z568" s="257"/>
    </row>
    <row r="569" spans="1:26" ht="12.75" customHeight="1" x14ac:dyDescent="0.25">
      <c r="A569" s="257"/>
      <c r="B569" s="257"/>
      <c r="C569" s="257"/>
      <c r="D569" s="257"/>
      <c r="E569" s="257"/>
      <c r="F569" s="257"/>
      <c r="G569" s="257"/>
      <c r="H569" s="257"/>
      <c r="I569" s="257"/>
      <c r="J569" s="257"/>
      <c r="K569" s="257"/>
      <c r="L569" s="257"/>
      <c r="M569" s="257"/>
      <c r="N569" s="257"/>
      <c r="O569" s="257"/>
      <c r="P569" s="257"/>
      <c r="Q569" s="257"/>
      <c r="R569" s="257"/>
      <c r="S569" s="257"/>
      <c r="T569" s="257"/>
      <c r="U569" s="257"/>
      <c r="V569" s="257"/>
      <c r="W569" s="257"/>
      <c r="X569" s="257"/>
      <c r="Y569" s="257"/>
      <c r="Z569" s="257"/>
    </row>
    <row r="570" spans="1:26" ht="12.75" customHeight="1" x14ac:dyDescent="0.25">
      <c r="A570" s="257"/>
      <c r="B570" s="257"/>
      <c r="C570" s="257"/>
      <c r="D570" s="257"/>
      <c r="E570" s="257"/>
      <c r="F570" s="257"/>
      <c r="G570" s="257"/>
      <c r="H570" s="257"/>
      <c r="I570" s="257"/>
      <c r="J570" s="257"/>
      <c r="K570" s="257"/>
      <c r="L570" s="257"/>
      <c r="M570" s="257"/>
      <c r="N570" s="257"/>
      <c r="O570" s="257"/>
      <c r="P570" s="257"/>
      <c r="Q570" s="257"/>
      <c r="R570" s="257"/>
      <c r="S570" s="257"/>
      <c r="T570" s="257"/>
      <c r="U570" s="257"/>
      <c r="V570" s="257"/>
      <c r="W570" s="257"/>
      <c r="X570" s="257"/>
      <c r="Y570" s="257"/>
      <c r="Z570" s="257"/>
    </row>
    <row r="571" spans="1:26" ht="12.75" customHeight="1" x14ac:dyDescent="0.25">
      <c r="A571" s="257"/>
      <c r="B571" s="257"/>
      <c r="C571" s="257"/>
      <c r="D571" s="257"/>
      <c r="E571" s="257"/>
      <c r="F571" s="257"/>
      <c r="G571" s="257"/>
      <c r="H571" s="257"/>
      <c r="I571" s="257"/>
      <c r="J571" s="257"/>
      <c r="K571" s="257"/>
      <c r="L571" s="257"/>
      <c r="M571" s="257"/>
      <c r="N571" s="257"/>
      <c r="O571" s="257"/>
      <c r="P571" s="257"/>
      <c r="Q571" s="257"/>
      <c r="R571" s="257"/>
      <c r="S571" s="257"/>
      <c r="T571" s="257"/>
      <c r="U571" s="257"/>
      <c r="V571" s="257"/>
      <c r="W571" s="257"/>
      <c r="X571" s="257"/>
      <c r="Y571" s="257"/>
      <c r="Z571" s="257"/>
    </row>
    <row r="572" spans="1:26" ht="12.75" customHeight="1" x14ac:dyDescent="0.25">
      <c r="A572" s="257"/>
      <c r="B572" s="257"/>
      <c r="C572" s="257"/>
      <c r="D572" s="257"/>
      <c r="E572" s="257"/>
      <c r="F572" s="257"/>
      <c r="G572" s="257"/>
      <c r="H572" s="257"/>
      <c r="I572" s="257"/>
      <c r="J572" s="257"/>
      <c r="K572" s="257"/>
      <c r="L572" s="257"/>
      <c r="M572" s="257"/>
      <c r="N572" s="257"/>
      <c r="O572" s="257"/>
      <c r="P572" s="257"/>
      <c r="Q572" s="257"/>
      <c r="R572" s="257"/>
      <c r="S572" s="257"/>
      <c r="T572" s="257"/>
      <c r="U572" s="257"/>
      <c r="V572" s="257"/>
      <c r="W572" s="257"/>
      <c r="X572" s="257"/>
      <c r="Y572" s="257"/>
      <c r="Z572" s="257"/>
    </row>
    <row r="573" spans="1:26" ht="12.75" customHeight="1" x14ac:dyDescent="0.25">
      <c r="A573" s="257"/>
      <c r="B573" s="257"/>
      <c r="C573" s="257"/>
      <c r="D573" s="257"/>
      <c r="E573" s="257"/>
      <c r="F573" s="257"/>
      <c r="G573" s="257"/>
      <c r="H573" s="257"/>
      <c r="I573" s="257"/>
      <c r="J573" s="257"/>
      <c r="K573" s="257"/>
      <c r="L573" s="257"/>
      <c r="M573" s="257"/>
      <c r="N573" s="257"/>
      <c r="O573" s="257"/>
      <c r="P573" s="257"/>
      <c r="Q573" s="257"/>
      <c r="R573" s="257"/>
      <c r="S573" s="257"/>
      <c r="T573" s="257"/>
      <c r="U573" s="257"/>
      <c r="V573" s="257"/>
      <c r="W573" s="257"/>
      <c r="X573" s="257"/>
      <c r="Y573" s="257"/>
      <c r="Z573" s="257"/>
    </row>
    <row r="574" spans="1:26" ht="12.75" customHeight="1" x14ac:dyDescent="0.25">
      <c r="A574" s="257"/>
      <c r="B574" s="257"/>
      <c r="C574" s="257"/>
      <c r="D574" s="257"/>
      <c r="E574" s="257"/>
      <c r="F574" s="257"/>
      <c r="G574" s="257"/>
      <c r="H574" s="257"/>
      <c r="I574" s="257"/>
      <c r="J574" s="257"/>
      <c r="K574" s="257"/>
      <c r="L574" s="257"/>
      <c r="M574" s="257"/>
      <c r="N574" s="257"/>
      <c r="O574" s="257"/>
      <c r="P574" s="257"/>
      <c r="Q574" s="257"/>
      <c r="R574" s="257"/>
      <c r="S574" s="257"/>
      <c r="T574" s="257"/>
      <c r="U574" s="257"/>
      <c r="V574" s="257"/>
      <c r="W574" s="257"/>
      <c r="X574" s="257"/>
      <c r="Y574" s="257"/>
      <c r="Z574" s="257"/>
    </row>
    <row r="575" spans="1:26" ht="12.75" customHeight="1" x14ac:dyDescent="0.25">
      <c r="A575" s="257"/>
      <c r="B575" s="257"/>
      <c r="C575" s="257"/>
      <c r="D575" s="257"/>
      <c r="E575" s="257"/>
      <c r="F575" s="257"/>
      <c r="G575" s="257"/>
      <c r="H575" s="257"/>
      <c r="I575" s="257"/>
      <c r="J575" s="257"/>
      <c r="K575" s="257"/>
      <c r="L575" s="257"/>
      <c r="M575" s="257"/>
      <c r="N575" s="257"/>
      <c r="O575" s="257"/>
      <c r="P575" s="257"/>
      <c r="Q575" s="257"/>
      <c r="R575" s="257"/>
      <c r="S575" s="257"/>
      <c r="T575" s="257"/>
      <c r="U575" s="257"/>
      <c r="V575" s="257"/>
      <c r="W575" s="257"/>
      <c r="X575" s="257"/>
      <c r="Y575" s="257"/>
      <c r="Z575" s="257"/>
    </row>
    <row r="576" spans="1:26" ht="12.75" customHeight="1" x14ac:dyDescent="0.25">
      <c r="A576" s="257"/>
      <c r="B576" s="257"/>
      <c r="C576" s="257"/>
      <c r="D576" s="257"/>
      <c r="E576" s="257"/>
      <c r="F576" s="257"/>
      <c r="G576" s="257"/>
      <c r="H576" s="257"/>
      <c r="I576" s="257"/>
      <c r="J576" s="257"/>
      <c r="K576" s="257"/>
      <c r="L576" s="257"/>
      <c r="M576" s="257"/>
      <c r="N576" s="257"/>
      <c r="O576" s="257"/>
      <c r="P576" s="257"/>
      <c r="Q576" s="257"/>
      <c r="R576" s="257"/>
      <c r="S576" s="257"/>
      <c r="T576" s="257"/>
      <c r="U576" s="257"/>
      <c r="V576" s="257"/>
      <c r="W576" s="257"/>
      <c r="X576" s="257"/>
      <c r="Y576" s="257"/>
      <c r="Z576" s="257"/>
    </row>
    <row r="577" spans="1:26" ht="12.75" customHeight="1" x14ac:dyDescent="0.25">
      <c r="A577" s="257"/>
      <c r="B577" s="257"/>
      <c r="C577" s="257"/>
      <c r="D577" s="257"/>
      <c r="E577" s="257"/>
      <c r="F577" s="257"/>
      <c r="G577" s="257"/>
      <c r="H577" s="257"/>
      <c r="I577" s="257"/>
      <c r="J577" s="257"/>
      <c r="K577" s="257"/>
      <c r="L577" s="257"/>
      <c r="M577" s="257"/>
      <c r="N577" s="257"/>
      <c r="O577" s="257"/>
      <c r="P577" s="257"/>
      <c r="Q577" s="257"/>
      <c r="R577" s="257"/>
      <c r="S577" s="257"/>
      <c r="T577" s="257"/>
      <c r="U577" s="257"/>
      <c r="V577" s="257"/>
      <c r="W577" s="257"/>
      <c r="X577" s="257"/>
      <c r="Y577" s="257"/>
      <c r="Z577" s="257"/>
    </row>
    <row r="578" spans="1:26" ht="12.75" customHeight="1" x14ac:dyDescent="0.25">
      <c r="A578" s="257"/>
      <c r="B578" s="257"/>
      <c r="C578" s="257"/>
      <c r="D578" s="257"/>
      <c r="E578" s="257"/>
      <c r="F578" s="257"/>
      <c r="G578" s="257"/>
      <c r="H578" s="257"/>
      <c r="I578" s="257"/>
      <c r="J578" s="257"/>
      <c r="K578" s="257"/>
      <c r="L578" s="257"/>
      <c r="M578" s="257"/>
      <c r="N578" s="257"/>
      <c r="O578" s="257"/>
      <c r="P578" s="257"/>
      <c r="Q578" s="257"/>
      <c r="R578" s="257"/>
      <c r="S578" s="257"/>
      <c r="T578" s="257"/>
      <c r="U578" s="257"/>
      <c r="V578" s="257"/>
      <c r="W578" s="257"/>
      <c r="X578" s="257"/>
      <c r="Y578" s="257"/>
      <c r="Z578" s="257"/>
    </row>
    <row r="579" spans="1:26" ht="12.75" customHeight="1" x14ac:dyDescent="0.25">
      <c r="A579" s="257"/>
      <c r="B579" s="257"/>
      <c r="C579" s="257"/>
      <c r="D579" s="257"/>
      <c r="E579" s="257"/>
      <c r="F579" s="257"/>
      <c r="G579" s="257"/>
      <c r="H579" s="257"/>
      <c r="I579" s="257"/>
      <c r="J579" s="257"/>
      <c r="K579" s="257"/>
      <c r="L579" s="257"/>
      <c r="M579" s="257"/>
      <c r="N579" s="257"/>
      <c r="O579" s="257"/>
      <c r="P579" s="257"/>
      <c r="Q579" s="257"/>
      <c r="R579" s="257"/>
      <c r="S579" s="257"/>
      <c r="T579" s="257"/>
      <c r="U579" s="257"/>
      <c r="V579" s="257"/>
      <c r="W579" s="257"/>
      <c r="X579" s="257"/>
      <c r="Y579" s="257"/>
      <c r="Z579" s="257"/>
    </row>
    <row r="580" spans="1:26" ht="12.75" customHeight="1" x14ac:dyDescent="0.25">
      <c r="A580" s="257"/>
      <c r="B580" s="257"/>
      <c r="C580" s="257"/>
      <c r="D580" s="257"/>
      <c r="E580" s="257"/>
      <c r="F580" s="257"/>
      <c r="G580" s="257"/>
      <c r="H580" s="257"/>
      <c r="I580" s="257"/>
      <c r="J580" s="257"/>
      <c r="K580" s="257"/>
      <c r="L580" s="257"/>
      <c r="M580" s="257"/>
      <c r="N580" s="257"/>
      <c r="O580" s="257"/>
      <c r="P580" s="257"/>
      <c r="Q580" s="257"/>
      <c r="R580" s="257"/>
      <c r="S580" s="257"/>
      <c r="T580" s="257"/>
      <c r="U580" s="257"/>
      <c r="V580" s="257"/>
      <c r="W580" s="257"/>
      <c r="X580" s="257"/>
      <c r="Y580" s="257"/>
      <c r="Z580" s="257"/>
    </row>
    <row r="581" spans="1:26" ht="12.75" customHeight="1" x14ac:dyDescent="0.25">
      <c r="A581" s="257"/>
      <c r="B581" s="257"/>
      <c r="C581" s="257"/>
      <c r="D581" s="257"/>
      <c r="E581" s="257"/>
      <c r="F581" s="257"/>
      <c r="G581" s="257"/>
      <c r="H581" s="257"/>
      <c r="I581" s="257"/>
      <c r="J581" s="257"/>
      <c r="K581" s="257"/>
      <c r="L581" s="257"/>
      <c r="M581" s="257"/>
      <c r="N581" s="257"/>
      <c r="O581" s="257"/>
      <c r="P581" s="257"/>
      <c r="Q581" s="257"/>
      <c r="R581" s="257"/>
      <c r="S581" s="257"/>
      <c r="T581" s="257"/>
      <c r="U581" s="257"/>
      <c r="V581" s="257"/>
      <c r="W581" s="257"/>
      <c r="X581" s="257"/>
      <c r="Y581" s="257"/>
      <c r="Z581" s="257"/>
    </row>
    <row r="582" spans="1:26" ht="12.75" customHeight="1" x14ac:dyDescent="0.25">
      <c r="A582" s="257"/>
      <c r="B582" s="257"/>
      <c r="C582" s="257"/>
      <c r="D582" s="257"/>
      <c r="E582" s="257"/>
      <c r="F582" s="257"/>
      <c r="G582" s="257"/>
      <c r="H582" s="257"/>
      <c r="I582" s="257"/>
      <c r="J582" s="257"/>
      <c r="K582" s="257"/>
      <c r="L582" s="257"/>
      <c r="M582" s="257"/>
      <c r="N582" s="257"/>
      <c r="O582" s="257"/>
      <c r="P582" s="257"/>
      <c r="Q582" s="257"/>
      <c r="R582" s="257"/>
      <c r="S582" s="257"/>
      <c r="T582" s="257"/>
      <c r="U582" s="257"/>
      <c r="V582" s="257"/>
      <c r="W582" s="257"/>
      <c r="X582" s="257"/>
      <c r="Y582" s="257"/>
      <c r="Z582" s="257"/>
    </row>
    <row r="583" spans="1:26" ht="12.75" customHeight="1" x14ac:dyDescent="0.25">
      <c r="A583" s="257"/>
      <c r="B583" s="257"/>
      <c r="C583" s="257"/>
      <c r="D583" s="257"/>
      <c r="E583" s="257"/>
      <c r="F583" s="257"/>
      <c r="G583" s="257"/>
      <c r="H583" s="257"/>
      <c r="I583" s="257"/>
      <c r="J583" s="257"/>
      <c r="K583" s="257"/>
      <c r="L583" s="257"/>
      <c r="M583" s="257"/>
      <c r="N583" s="257"/>
      <c r="O583" s="257"/>
      <c r="P583" s="257"/>
      <c r="Q583" s="257"/>
      <c r="R583" s="257"/>
      <c r="S583" s="257"/>
      <c r="T583" s="257"/>
      <c r="U583" s="257"/>
      <c r="V583" s="257"/>
      <c r="W583" s="257"/>
      <c r="X583" s="257"/>
      <c r="Y583" s="257"/>
      <c r="Z583" s="257"/>
    </row>
    <row r="584" spans="1:26" ht="12.75" customHeight="1" x14ac:dyDescent="0.25">
      <c r="A584" s="257"/>
      <c r="B584" s="257"/>
      <c r="C584" s="257"/>
      <c r="D584" s="257"/>
      <c r="E584" s="257"/>
      <c r="F584" s="257"/>
      <c r="G584" s="257"/>
      <c r="H584" s="257"/>
      <c r="I584" s="257"/>
      <c r="J584" s="257"/>
      <c r="K584" s="257"/>
      <c r="L584" s="257"/>
      <c r="M584" s="257"/>
      <c r="N584" s="257"/>
      <c r="O584" s="257"/>
      <c r="P584" s="257"/>
      <c r="Q584" s="257"/>
      <c r="R584" s="257"/>
      <c r="S584" s="257"/>
      <c r="T584" s="257"/>
      <c r="U584" s="257"/>
      <c r="V584" s="257"/>
      <c r="W584" s="257"/>
      <c r="X584" s="257"/>
      <c r="Y584" s="257"/>
      <c r="Z584" s="257"/>
    </row>
    <row r="585" spans="1:26" ht="12.75" customHeight="1" x14ac:dyDescent="0.25">
      <c r="A585" s="257"/>
      <c r="B585" s="257"/>
      <c r="C585" s="257"/>
      <c r="D585" s="257"/>
      <c r="E585" s="257"/>
      <c r="F585" s="257"/>
      <c r="G585" s="257"/>
      <c r="H585" s="257"/>
      <c r="I585" s="257"/>
      <c r="J585" s="257"/>
      <c r="K585" s="257"/>
      <c r="L585" s="257"/>
      <c r="M585" s="257"/>
      <c r="N585" s="257"/>
      <c r="O585" s="257"/>
      <c r="P585" s="257"/>
      <c r="Q585" s="257"/>
      <c r="R585" s="257"/>
      <c r="S585" s="257"/>
      <c r="T585" s="257"/>
      <c r="U585" s="257"/>
      <c r="V585" s="257"/>
      <c r="W585" s="257"/>
      <c r="X585" s="257"/>
      <c r="Y585" s="257"/>
      <c r="Z585" s="257"/>
    </row>
    <row r="586" spans="1:26" ht="12.75" customHeight="1" x14ac:dyDescent="0.25">
      <c r="A586" s="257"/>
      <c r="B586" s="257"/>
      <c r="C586" s="257"/>
      <c r="D586" s="257"/>
      <c r="E586" s="257"/>
      <c r="F586" s="257"/>
      <c r="G586" s="257"/>
      <c r="H586" s="257"/>
      <c r="I586" s="257"/>
      <c r="J586" s="257"/>
      <c r="K586" s="257"/>
      <c r="L586" s="257"/>
      <c r="M586" s="257"/>
      <c r="N586" s="257"/>
      <c r="O586" s="257"/>
      <c r="P586" s="257"/>
      <c r="Q586" s="257"/>
      <c r="R586" s="257"/>
      <c r="S586" s="257"/>
      <c r="T586" s="257"/>
      <c r="U586" s="257"/>
      <c r="V586" s="257"/>
      <c r="W586" s="257"/>
      <c r="X586" s="257"/>
      <c r="Y586" s="257"/>
      <c r="Z586" s="257"/>
    </row>
    <row r="587" spans="1:26" ht="12.75" customHeight="1" x14ac:dyDescent="0.25">
      <c r="A587" s="257"/>
      <c r="B587" s="257"/>
      <c r="C587" s="257"/>
      <c r="D587" s="257"/>
      <c r="E587" s="257"/>
      <c r="F587" s="257"/>
      <c r="G587" s="257"/>
      <c r="H587" s="257"/>
      <c r="I587" s="257"/>
      <c r="J587" s="257"/>
      <c r="K587" s="257"/>
      <c r="L587" s="257"/>
      <c r="M587" s="257"/>
      <c r="N587" s="257"/>
      <c r="O587" s="257"/>
      <c r="P587" s="257"/>
      <c r="Q587" s="257"/>
      <c r="R587" s="257"/>
      <c r="S587" s="257"/>
      <c r="T587" s="257"/>
      <c r="U587" s="257"/>
      <c r="V587" s="257"/>
      <c r="W587" s="257"/>
      <c r="X587" s="257"/>
      <c r="Y587" s="257"/>
      <c r="Z587" s="257"/>
    </row>
    <row r="588" spans="1:26" ht="12.75" customHeight="1" x14ac:dyDescent="0.25">
      <c r="A588" s="257"/>
      <c r="B588" s="257"/>
      <c r="C588" s="257"/>
      <c r="D588" s="257"/>
      <c r="E588" s="257"/>
      <c r="F588" s="257"/>
      <c r="G588" s="257"/>
      <c r="H588" s="257"/>
      <c r="I588" s="257"/>
      <c r="J588" s="257"/>
      <c r="K588" s="257"/>
      <c r="L588" s="257"/>
      <c r="M588" s="257"/>
      <c r="N588" s="257"/>
      <c r="O588" s="257"/>
      <c r="P588" s="257"/>
      <c r="Q588" s="257"/>
      <c r="R588" s="257"/>
      <c r="S588" s="257"/>
      <c r="T588" s="257"/>
      <c r="U588" s="257"/>
      <c r="V588" s="257"/>
      <c r="W588" s="257"/>
      <c r="X588" s="257"/>
      <c r="Y588" s="257"/>
      <c r="Z588" s="257"/>
    </row>
    <row r="589" spans="1:26" ht="12.75" customHeight="1" x14ac:dyDescent="0.25">
      <c r="A589" s="257"/>
      <c r="B589" s="257"/>
      <c r="C589" s="257"/>
      <c r="D589" s="257"/>
      <c r="E589" s="257"/>
      <c r="F589" s="257"/>
      <c r="G589" s="257"/>
      <c r="H589" s="257"/>
      <c r="I589" s="257"/>
      <c r="J589" s="257"/>
      <c r="K589" s="257"/>
      <c r="L589" s="257"/>
      <c r="M589" s="257"/>
      <c r="N589" s="257"/>
      <c r="O589" s="257"/>
      <c r="P589" s="257"/>
      <c r="Q589" s="257"/>
      <c r="R589" s="257"/>
      <c r="S589" s="257"/>
      <c r="T589" s="257"/>
      <c r="U589" s="257"/>
      <c r="V589" s="257"/>
      <c r="W589" s="257"/>
      <c r="X589" s="257"/>
      <c r="Y589" s="257"/>
      <c r="Z589" s="257"/>
    </row>
    <row r="590" spans="1:26" ht="12.75" customHeight="1" x14ac:dyDescent="0.25">
      <c r="A590" s="257"/>
      <c r="B590" s="257"/>
      <c r="C590" s="257"/>
      <c r="D590" s="257"/>
      <c r="E590" s="257"/>
      <c r="F590" s="257"/>
      <c r="G590" s="257"/>
      <c r="H590" s="257"/>
      <c r="I590" s="257"/>
      <c r="J590" s="257"/>
      <c r="K590" s="257"/>
      <c r="L590" s="257"/>
      <c r="M590" s="257"/>
      <c r="N590" s="257"/>
      <c r="O590" s="257"/>
      <c r="P590" s="257"/>
      <c r="Q590" s="257"/>
      <c r="R590" s="257"/>
      <c r="S590" s="257"/>
      <c r="T590" s="257"/>
      <c r="U590" s="257"/>
      <c r="V590" s="257"/>
      <c r="W590" s="257"/>
      <c r="X590" s="257"/>
      <c r="Y590" s="257"/>
      <c r="Z590" s="257"/>
    </row>
    <row r="591" spans="1:26" ht="12.75" customHeight="1" x14ac:dyDescent="0.25">
      <c r="A591" s="257"/>
      <c r="B591" s="257"/>
      <c r="C591" s="257"/>
      <c r="D591" s="257"/>
      <c r="E591" s="257"/>
      <c r="F591" s="257"/>
      <c r="G591" s="257"/>
      <c r="H591" s="257"/>
      <c r="I591" s="257"/>
      <c r="J591" s="257"/>
      <c r="K591" s="257"/>
      <c r="L591" s="257"/>
      <c r="M591" s="257"/>
      <c r="N591" s="257"/>
      <c r="O591" s="257"/>
      <c r="P591" s="257"/>
      <c r="Q591" s="257"/>
      <c r="R591" s="257"/>
      <c r="S591" s="257"/>
      <c r="T591" s="257"/>
      <c r="U591" s="257"/>
      <c r="V591" s="257"/>
      <c r="W591" s="257"/>
      <c r="X591" s="257"/>
      <c r="Y591" s="257"/>
      <c r="Z591" s="257"/>
    </row>
    <row r="592" spans="1:26" ht="12.75" customHeight="1" x14ac:dyDescent="0.25">
      <c r="A592" s="257"/>
      <c r="B592" s="257"/>
      <c r="C592" s="257"/>
      <c r="D592" s="257"/>
      <c r="E592" s="257"/>
      <c r="F592" s="257"/>
      <c r="G592" s="257"/>
      <c r="H592" s="257"/>
      <c r="I592" s="257"/>
      <c r="J592" s="257"/>
      <c r="K592" s="257"/>
      <c r="L592" s="257"/>
      <c r="M592" s="257"/>
      <c r="N592" s="257"/>
      <c r="O592" s="257"/>
      <c r="P592" s="257"/>
      <c r="Q592" s="257"/>
      <c r="R592" s="257"/>
      <c r="S592" s="257"/>
      <c r="T592" s="257"/>
      <c r="U592" s="257"/>
      <c r="V592" s="257"/>
      <c r="W592" s="257"/>
      <c r="X592" s="257"/>
      <c r="Y592" s="257"/>
      <c r="Z592" s="257"/>
    </row>
    <row r="593" spans="1:26" ht="12.75" customHeight="1" x14ac:dyDescent="0.25">
      <c r="A593" s="257"/>
      <c r="B593" s="257"/>
      <c r="C593" s="257"/>
      <c r="D593" s="257"/>
      <c r="E593" s="257"/>
      <c r="F593" s="257"/>
      <c r="G593" s="257"/>
      <c r="H593" s="257"/>
      <c r="I593" s="257"/>
      <c r="J593" s="257"/>
      <c r="K593" s="257"/>
      <c r="L593" s="257"/>
      <c r="M593" s="257"/>
      <c r="N593" s="257"/>
      <c r="O593" s="257"/>
      <c r="P593" s="257"/>
      <c r="Q593" s="257"/>
      <c r="R593" s="257"/>
      <c r="S593" s="257"/>
      <c r="T593" s="257"/>
      <c r="U593" s="257"/>
      <c r="V593" s="257"/>
      <c r="W593" s="257"/>
      <c r="X593" s="257"/>
      <c r="Y593" s="257"/>
      <c r="Z593" s="257"/>
    </row>
    <row r="594" spans="1:26" ht="12.75" customHeight="1" x14ac:dyDescent="0.25">
      <c r="A594" s="257"/>
      <c r="B594" s="257"/>
      <c r="C594" s="257"/>
      <c r="D594" s="257"/>
      <c r="E594" s="257"/>
      <c r="F594" s="257"/>
      <c r="G594" s="257"/>
      <c r="H594" s="257"/>
      <c r="I594" s="257"/>
      <c r="J594" s="257"/>
      <c r="K594" s="257"/>
      <c r="L594" s="257"/>
      <c r="M594" s="257"/>
      <c r="N594" s="257"/>
      <c r="O594" s="257"/>
      <c r="P594" s="257"/>
      <c r="Q594" s="257"/>
      <c r="R594" s="257"/>
      <c r="S594" s="257"/>
      <c r="T594" s="257"/>
      <c r="U594" s="257"/>
      <c r="V594" s="257"/>
      <c r="W594" s="257"/>
      <c r="X594" s="257"/>
      <c r="Y594" s="257"/>
      <c r="Z594" s="257"/>
    </row>
    <row r="595" spans="1:26" ht="12.75" customHeight="1" x14ac:dyDescent="0.25">
      <c r="A595" s="257"/>
      <c r="B595" s="257"/>
      <c r="C595" s="257"/>
      <c r="D595" s="257"/>
      <c r="E595" s="257"/>
      <c r="F595" s="257"/>
      <c r="G595" s="257"/>
      <c r="H595" s="257"/>
      <c r="I595" s="257"/>
      <c r="J595" s="257"/>
      <c r="K595" s="257"/>
      <c r="L595" s="257"/>
      <c r="M595" s="257"/>
      <c r="N595" s="257"/>
      <c r="O595" s="257"/>
      <c r="P595" s="257"/>
      <c r="Q595" s="257"/>
      <c r="R595" s="257"/>
      <c r="S595" s="257"/>
      <c r="T595" s="257"/>
      <c r="U595" s="257"/>
      <c r="V595" s="257"/>
      <c r="W595" s="257"/>
      <c r="X595" s="257"/>
      <c r="Y595" s="257"/>
      <c r="Z595" s="257"/>
    </row>
    <row r="596" spans="1:26" ht="12.75" customHeight="1" x14ac:dyDescent="0.25">
      <c r="A596" s="257"/>
      <c r="B596" s="257"/>
      <c r="C596" s="257"/>
      <c r="D596" s="257"/>
      <c r="E596" s="257"/>
      <c r="F596" s="257"/>
      <c r="G596" s="257"/>
      <c r="H596" s="257"/>
      <c r="I596" s="257"/>
      <c r="J596" s="257"/>
      <c r="K596" s="257"/>
      <c r="L596" s="257"/>
      <c r="M596" s="257"/>
      <c r="N596" s="257"/>
      <c r="O596" s="257"/>
      <c r="P596" s="257"/>
      <c r="Q596" s="257"/>
      <c r="R596" s="257"/>
      <c r="S596" s="257"/>
      <c r="T596" s="257"/>
      <c r="U596" s="257"/>
      <c r="V596" s="257"/>
      <c r="W596" s="257"/>
      <c r="X596" s="257"/>
      <c r="Y596" s="257"/>
      <c r="Z596" s="257"/>
    </row>
    <row r="597" spans="1:26" ht="12.75" customHeight="1" x14ac:dyDescent="0.25">
      <c r="A597" s="257"/>
      <c r="B597" s="257"/>
      <c r="C597" s="257"/>
      <c r="D597" s="257"/>
      <c r="E597" s="257"/>
      <c r="F597" s="257"/>
      <c r="G597" s="257"/>
      <c r="H597" s="257"/>
      <c r="I597" s="257"/>
      <c r="J597" s="257"/>
      <c r="K597" s="257"/>
      <c r="L597" s="257"/>
      <c r="M597" s="257"/>
      <c r="N597" s="257"/>
      <c r="O597" s="257"/>
      <c r="P597" s="257"/>
      <c r="Q597" s="257"/>
      <c r="R597" s="257"/>
      <c r="S597" s="257"/>
      <c r="T597" s="257"/>
      <c r="U597" s="257"/>
      <c r="V597" s="257"/>
      <c r="W597" s="257"/>
      <c r="X597" s="257"/>
      <c r="Y597" s="257"/>
      <c r="Z597" s="257"/>
    </row>
    <row r="598" spans="1:26" ht="12.75" customHeight="1" x14ac:dyDescent="0.25">
      <c r="A598" s="257"/>
      <c r="B598" s="257"/>
      <c r="C598" s="257"/>
      <c r="D598" s="257"/>
      <c r="E598" s="257"/>
      <c r="F598" s="257"/>
      <c r="G598" s="257"/>
      <c r="H598" s="257"/>
      <c r="I598" s="257"/>
      <c r="J598" s="257"/>
      <c r="K598" s="257"/>
      <c r="L598" s="257"/>
      <c r="M598" s="257"/>
      <c r="N598" s="257"/>
      <c r="O598" s="257"/>
      <c r="P598" s="257"/>
      <c r="Q598" s="257"/>
      <c r="R598" s="257"/>
      <c r="S598" s="257"/>
      <c r="T598" s="257"/>
      <c r="U598" s="257"/>
      <c r="V598" s="257"/>
      <c r="W598" s="257"/>
      <c r="X598" s="257"/>
      <c r="Y598" s="257"/>
      <c r="Z598" s="257"/>
    </row>
    <row r="599" spans="1:26" ht="12.75" customHeight="1" x14ac:dyDescent="0.25">
      <c r="A599" s="257"/>
      <c r="B599" s="257"/>
      <c r="C599" s="257"/>
      <c r="D599" s="257"/>
      <c r="E599" s="257"/>
      <c r="F599" s="257"/>
      <c r="G599" s="257"/>
      <c r="H599" s="257"/>
      <c r="I599" s="257"/>
      <c r="J599" s="257"/>
      <c r="K599" s="257"/>
      <c r="L599" s="257"/>
      <c r="M599" s="257"/>
      <c r="N599" s="257"/>
      <c r="O599" s="257"/>
      <c r="P599" s="257"/>
      <c r="Q599" s="257"/>
      <c r="R599" s="257"/>
      <c r="S599" s="257"/>
      <c r="T599" s="257"/>
      <c r="U599" s="257"/>
      <c r="V599" s="257"/>
      <c r="W599" s="257"/>
      <c r="X599" s="257"/>
      <c r="Y599" s="257"/>
      <c r="Z599" s="257"/>
    </row>
    <row r="600" spans="1:26" ht="12.75" customHeight="1" x14ac:dyDescent="0.25">
      <c r="A600" s="257"/>
      <c r="B600" s="257"/>
      <c r="C600" s="257"/>
      <c r="D600" s="257"/>
      <c r="E600" s="257"/>
      <c r="F600" s="257"/>
      <c r="G600" s="257"/>
      <c r="H600" s="257"/>
      <c r="I600" s="257"/>
      <c r="J600" s="257"/>
      <c r="K600" s="257"/>
      <c r="L600" s="257"/>
      <c r="M600" s="257"/>
      <c r="N600" s="257"/>
      <c r="O600" s="257"/>
      <c r="P600" s="257"/>
      <c r="Q600" s="257"/>
      <c r="R600" s="257"/>
      <c r="S600" s="257"/>
      <c r="T600" s="257"/>
      <c r="U600" s="257"/>
      <c r="V600" s="257"/>
      <c r="W600" s="257"/>
      <c r="X600" s="257"/>
      <c r="Y600" s="257"/>
      <c r="Z600" s="257"/>
    </row>
    <row r="601" spans="1:26" ht="12.75" customHeight="1" x14ac:dyDescent="0.25">
      <c r="A601" s="257"/>
      <c r="B601" s="257"/>
      <c r="C601" s="257"/>
      <c r="D601" s="257"/>
      <c r="E601" s="257"/>
      <c r="F601" s="257"/>
      <c r="G601" s="257"/>
      <c r="H601" s="257"/>
      <c r="I601" s="257"/>
      <c r="J601" s="257"/>
      <c r="K601" s="257"/>
      <c r="L601" s="257"/>
      <c r="M601" s="257"/>
      <c r="N601" s="257"/>
      <c r="O601" s="257"/>
      <c r="P601" s="257"/>
      <c r="Q601" s="257"/>
      <c r="R601" s="257"/>
      <c r="S601" s="257"/>
      <c r="T601" s="257"/>
      <c r="U601" s="257"/>
      <c r="V601" s="257"/>
      <c r="W601" s="257"/>
      <c r="X601" s="257"/>
      <c r="Y601" s="257"/>
      <c r="Z601" s="257"/>
    </row>
    <row r="602" spans="1:26" ht="12.75" customHeight="1" x14ac:dyDescent="0.25">
      <c r="A602" s="257"/>
      <c r="B602" s="257"/>
      <c r="C602" s="257"/>
      <c r="D602" s="257"/>
      <c r="E602" s="257"/>
      <c r="F602" s="257"/>
      <c r="G602" s="257"/>
      <c r="H602" s="257"/>
      <c r="I602" s="257"/>
      <c r="J602" s="257"/>
      <c r="K602" s="257"/>
      <c r="L602" s="257"/>
      <c r="M602" s="257"/>
      <c r="N602" s="257"/>
      <c r="O602" s="257"/>
      <c r="P602" s="257"/>
      <c r="Q602" s="257"/>
      <c r="R602" s="257"/>
      <c r="S602" s="257"/>
      <c r="T602" s="257"/>
      <c r="U602" s="257"/>
      <c r="V602" s="257"/>
      <c r="W602" s="257"/>
      <c r="X602" s="257"/>
      <c r="Y602" s="257"/>
      <c r="Z602" s="257"/>
    </row>
    <row r="603" spans="1:26" ht="12.75" customHeight="1" x14ac:dyDescent="0.25">
      <c r="A603" s="257"/>
      <c r="B603" s="257"/>
      <c r="C603" s="257"/>
      <c r="D603" s="257"/>
      <c r="E603" s="257"/>
      <c r="F603" s="257"/>
      <c r="G603" s="257"/>
      <c r="H603" s="257"/>
      <c r="I603" s="257"/>
      <c r="J603" s="257"/>
      <c r="K603" s="257"/>
      <c r="L603" s="257"/>
      <c r="M603" s="257"/>
      <c r="N603" s="257"/>
      <c r="O603" s="257"/>
      <c r="P603" s="257"/>
      <c r="Q603" s="257"/>
      <c r="R603" s="257"/>
      <c r="S603" s="257"/>
      <c r="T603" s="257"/>
      <c r="U603" s="257"/>
      <c r="V603" s="257"/>
      <c r="W603" s="257"/>
      <c r="X603" s="257"/>
      <c r="Y603" s="257"/>
      <c r="Z603" s="257"/>
    </row>
    <row r="604" spans="1:26" ht="12.75" customHeight="1" x14ac:dyDescent="0.25">
      <c r="A604" s="257"/>
      <c r="B604" s="257"/>
      <c r="C604" s="257"/>
      <c r="D604" s="257"/>
      <c r="E604" s="257"/>
      <c r="F604" s="257"/>
      <c r="G604" s="257"/>
      <c r="H604" s="257"/>
      <c r="I604" s="257"/>
      <c r="J604" s="257"/>
      <c r="K604" s="257"/>
      <c r="L604" s="257"/>
      <c r="M604" s="257"/>
      <c r="N604" s="257"/>
      <c r="O604" s="257"/>
      <c r="P604" s="257"/>
      <c r="Q604" s="257"/>
      <c r="R604" s="257"/>
      <c r="S604" s="257"/>
      <c r="T604" s="257"/>
      <c r="U604" s="257"/>
      <c r="V604" s="257"/>
      <c r="W604" s="257"/>
      <c r="X604" s="257"/>
      <c r="Y604" s="257"/>
      <c r="Z604" s="257"/>
    </row>
    <row r="605" spans="1:26" ht="12.75" customHeight="1" x14ac:dyDescent="0.25">
      <c r="A605" s="257"/>
      <c r="B605" s="257"/>
      <c r="C605" s="257"/>
      <c r="D605" s="257"/>
      <c r="E605" s="257"/>
      <c r="F605" s="257"/>
      <c r="G605" s="257"/>
      <c r="H605" s="257"/>
      <c r="I605" s="257"/>
      <c r="J605" s="257"/>
      <c r="K605" s="257"/>
      <c r="L605" s="257"/>
      <c r="M605" s="257"/>
      <c r="N605" s="257"/>
      <c r="O605" s="257"/>
      <c r="P605" s="257"/>
      <c r="Q605" s="257"/>
      <c r="R605" s="257"/>
      <c r="S605" s="257"/>
      <c r="T605" s="257"/>
      <c r="U605" s="257"/>
      <c r="V605" s="257"/>
      <c r="W605" s="257"/>
      <c r="X605" s="257"/>
      <c r="Y605" s="257"/>
      <c r="Z605" s="257"/>
    </row>
    <row r="606" spans="1:26" ht="12.75" customHeight="1" x14ac:dyDescent="0.25">
      <c r="A606" s="257"/>
      <c r="B606" s="257"/>
      <c r="C606" s="257"/>
      <c r="D606" s="257"/>
      <c r="E606" s="257"/>
      <c r="F606" s="257"/>
      <c r="G606" s="257"/>
      <c r="H606" s="257"/>
      <c r="I606" s="257"/>
      <c r="J606" s="257"/>
      <c r="K606" s="257"/>
      <c r="L606" s="257"/>
      <c r="M606" s="257"/>
      <c r="N606" s="257"/>
      <c r="O606" s="257"/>
      <c r="P606" s="257"/>
      <c r="Q606" s="257"/>
      <c r="R606" s="257"/>
      <c r="S606" s="257"/>
      <c r="T606" s="257"/>
      <c r="U606" s="257"/>
      <c r="V606" s="257"/>
      <c r="W606" s="257"/>
      <c r="X606" s="257"/>
      <c r="Y606" s="257"/>
      <c r="Z606" s="257"/>
    </row>
    <row r="607" spans="1:26" ht="12.75" customHeight="1" x14ac:dyDescent="0.25">
      <c r="A607" s="257"/>
      <c r="B607" s="257"/>
      <c r="C607" s="257"/>
      <c r="D607" s="257"/>
      <c r="E607" s="257"/>
      <c r="F607" s="257"/>
      <c r="G607" s="257"/>
      <c r="H607" s="257"/>
      <c r="I607" s="257"/>
      <c r="J607" s="257"/>
      <c r="K607" s="257"/>
      <c r="L607" s="257"/>
      <c r="M607" s="257"/>
      <c r="N607" s="257"/>
      <c r="O607" s="257"/>
      <c r="P607" s="257"/>
      <c r="Q607" s="257"/>
      <c r="R607" s="257"/>
      <c r="S607" s="257"/>
      <c r="T607" s="257"/>
      <c r="U607" s="257"/>
      <c r="V607" s="257"/>
      <c r="W607" s="257"/>
      <c r="X607" s="257"/>
      <c r="Y607" s="257"/>
      <c r="Z607" s="257"/>
    </row>
    <row r="608" spans="1:26" ht="12.75" customHeight="1" x14ac:dyDescent="0.25">
      <c r="A608" s="257"/>
      <c r="B608" s="257"/>
      <c r="C608" s="257"/>
      <c r="D608" s="257"/>
      <c r="E608" s="257"/>
      <c r="F608" s="257"/>
      <c r="G608" s="257"/>
      <c r="H608" s="257"/>
      <c r="I608" s="257"/>
      <c r="J608" s="257"/>
      <c r="K608" s="257"/>
      <c r="L608" s="257"/>
      <c r="M608" s="257"/>
      <c r="N608" s="257"/>
      <c r="O608" s="257"/>
      <c r="P608" s="257"/>
      <c r="Q608" s="257"/>
      <c r="R608" s="257"/>
      <c r="S608" s="257"/>
      <c r="T608" s="257"/>
      <c r="U608" s="257"/>
      <c r="V608" s="257"/>
      <c r="W608" s="257"/>
      <c r="X608" s="257"/>
      <c r="Y608" s="257"/>
      <c r="Z608" s="257"/>
    </row>
    <row r="609" spans="1:26" ht="12.75" customHeight="1" x14ac:dyDescent="0.25">
      <c r="A609" s="257"/>
      <c r="B609" s="257"/>
      <c r="C609" s="257"/>
      <c r="D609" s="257"/>
      <c r="E609" s="257"/>
      <c r="F609" s="257"/>
      <c r="G609" s="257"/>
      <c r="H609" s="257"/>
      <c r="I609" s="257"/>
      <c r="J609" s="257"/>
      <c r="K609" s="257"/>
      <c r="L609" s="257"/>
      <c r="M609" s="257"/>
      <c r="N609" s="257"/>
      <c r="O609" s="257"/>
      <c r="P609" s="257"/>
      <c r="Q609" s="257"/>
      <c r="R609" s="257"/>
      <c r="S609" s="257"/>
      <c r="T609" s="257"/>
      <c r="U609" s="257"/>
      <c r="V609" s="257"/>
      <c r="W609" s="257"/>
      <c r="X609" s="257"/>
      <c r="Y609" s="257"/>
      <c r="Z609" s="257"/>
    </row>
    <row r="610" spans="1:26" ht="12.75" customHeight="1" x14ac:dyDescent="0.25">
      <c r="A610" s="257"/>
      <c r="B610" s="257"/>
      <c r="C610" s="257"/>
      <c r="D610" s="257"/>
      <c r="E610" s="257"/>
      <c r="F610" s="257"/>
      <c r="G610" s="257"/>
      <c r="H610" s="257"/>
      <c r="I610" s="257"/>
      <c r="J610" s="257"/>
      <c r="K610" s="257"/>
      <c r="L610" s="257"/>
      <c r="M610" s="257"/>
      <c r="N610" s="257"/>
      <c r="O610" s="257"/>
      <c r="P610" s="257"/>
      <c r="Q610" s="257"/>
      <c r="R610" s="257"/>
      <c r="S610" s="257"/>
      <c r="T610" s="257"/>
      <c r="U610" s="257"/>
      <c r="V610" s="257"/>
      <c r="W610" s="257"/>
      <c r="X610" s="257"/>
      <c r="Y610" s="257"/>
      <c r="Z610" s="257"/>
    </row>
    <row r="611" spans="1:26" ht="12.75" customHeight="1" x14ac:dyDescent="0.25">
      <c r="A611" s="257"/>
      <c r="B611" s="257"/>
      <c r="C611" s="257"/>
      <c r="D611" s="257"/>
      <c r="E611" s="257"/>
      <c r="F611" s="257"/>
      <c r="G611" s="257"/>
      <c r="H611" s="257"/>
      <c r="I611" s="257"/>
      <c r="J611" s="257"/>
      <c r="K611" s="257"/>
      <c r="L611" s="257"/>
      <c r="M611" s="257"/>
      <c r="N611" s="257"/>
      <c r="O611" s="257"/>
      <c r="P611" s="257"/>
      <c r="Q611" s="257"/>
      <c r="R611" s="257"/>
      <c r="S611" s="257"/>
      <c r="T611" s="257"/>
      <c r="U611" s="257"/>
      <c r="V611" s="257"/>
      <c r="W611" s="257"/>
      <c r="X611" s="257"/>
      <c r="Y611" s="257"/>
      <c r="Z611" s="257"/>
    </row>
    <row r="612" spans="1:26" ht="12.75" customHeight="1" x14ac:dyDescent="0.25">
      <c r="A612" s="257"/>
      <c r="B612" s="257"/>
      <c r="C612" s="257"/>
      <c r="D612" s="257"/>
      <c r="E612" s="257"/>
      <c r="F612" s="257"/>
      <c r="G612" s="257"/>
      <c r="H612" s="257"/>
      <c r="I612" s="257"/>
      <c r="J612" s="257"/>
      <c r="K612" s="257"/>
      <c r="L612" s="257"/>
      <c r="M612" s="257"/>
      <c r="N612" s="257"/>
      <c r="O612" s="257"/>
      <c r="P612" s="257"/>
      <c r="Q612" s="257"/>
      <c r="R612" s="257"/>
      <c r="S612" s="257"/>
      <c r="T612" s="257"/>
      <c r="U612" s="257"/>
      <c r="V612" s="257"/>
      <c r="W612" s="257"/>
      <c r="X612" s="257"/>
      <c r="Y612" s="257"/>
      <c r="Z612" s="257"/>
    </row>
    <row r="613" spans="1:26" ht="12.75" customHeight="1" x14ac:dyDescent="0.25">
      <c r="A613" s="257"/>
      <c r="B613" s="257"/>
      <c r="C613" s="257"/>
      <c r="D613" s="257"/>
      <c r="E613" s="257"/>
      <c r="F613" s="257"/>
      <c r="G613" s="257"/>
      <c r="H613" s="257"/>
      <c r="I613" s="257"/>
      <c r="J613" s="257"/>
      <c r="K613" s="257"/>
      <c r="L613" s="257"/>
      <c r="M613" s="257"/>
      <c r="N613" s="257"/>
      <c r="O613" s="257"/>
      <c r="P613" s="257"/>
      <c r="Q613" s="257"/>
      <c r="R613" s="257"/>
      <c r="S613" s="257"/>
      <c r="T613" s="257"/>
      <c r="U613" s="257"/>
      <c r="V613" s="257"/>
      <c r="W613" s="257"/>
      <c r="X613" s="257"/>
      <c r="Y613" s="257"/>
      <c r="Z613" s="257"/>
    </row>
    <row r="614" spans="1:26" ht="12.75" customHeight="1" x14ac:dyDescent="0.25">
      <c r="A614" s="257"/>
      <c r="B614" s="257"/>
      <c r="C614" s="257"/>
      <c r="D614" s="257"/>
      <c r="E614" s="257"/>
      <c r="F614" s="257"/>
      <c r="G614" s="257"/>
      <c r="H614" s="257"/>
      <c r="I614" s="257"/>
      <c r="J614" s="257"/>
      <c r="K614" s="257"/>
      <c r="L614" s="257"/>
      <c r="M614" s="257"/>
      <c r="N614" s="257"/>
      <c r="O614" s="257"/>
      <c r="P614" s="257"/>
      <c r="Q614" s="257"/>
      <c r="R614" s="257"/>
      <c r="S614" s="257"/>
      <c r="T614" s="257"/>
      <c r="U614" s="257"/>
      <c r="V614" s="257"/>
      <c r="W614" s="257"/>
      <c r="X614" s="257"/>
      <c r="Y614" s="257"/>
      <c r="Z614" s="257"/>
    </row>
    <row r="615" spans="1:26" ht="12.75" customHeight="1" x14ac:dyDescent="0.25">
      <c r="A615" s="257"/>
      <c r="B615" s="257"/>
      <c r="C615" s="257"/>
      <c r="D615" s="257"/>
      <c r="E615" s="257"/>
      <c r="F615" s="257"/>
      <c r="G615" s="257"/>
      <c r="H615" s="257"/>
      <c r="I615" s="257"/>
      <c r="J615" s="257"/>
      <c r="K615" s="257"/>
      <c r="L615" s="257"/>
      <c r="M615" s="257"/>
      <c r="N615" s="257"/>
      <c r="O615" s="257"/>
      <c r="P615" s="257"/>
      <c r="Q615" s="257"/>
      <c r="R615" s="257"/>
      <c r="S615" s="257"/>
      <c r="T615" s="257"/>
      <c r="U615" s="257"/>
      <c r="V615" s="257"/>
      <c r="W615" s="257"/>
      <c r="X615" s="257"/>
      <c r="Y615" s="257"/>
      <c r="Z615" s="257"/>
    </row>
    <row r="616" spans="1:26" ht="12.75" customHeight="1" x14ac:dyDescent="0.25">
      <c r="A616" s="257"/>
      <c r="B616" s="257"/>
      <c r="C616" s="257"/>
      <c r="D616" s="257"/>
      <c r="E616" s="257"/>
      <c r="F616" s="257"/>
      <c r="G616" s="257"/>
      <c r="H616" s="257"/>
      <c r="I616" s="257"/>
      <c r="J616" s="257"/>
      <c r="K616" s="257"/>
      <c r="L616" s="257"/>
      <c r="M616" s="257"/>
      <c r="N616" s="257"/>
      <c r="O616" s="257"/>
      <c r="P616" s="257"/>
      <c r="Q616" s="257"/>
      <c r="R616" s="257"/>
      <c r="S616" s="257"/>
      <c r="T616" s="257"/>
      <c r="U616" s="257"/>
      <c r="V616" s="257"/>
      <c r="W616" s="257"/>
      <c r="X616" s="257"/>
      <c r="Y616" s="257"/>
      <c r="Z616" s="257"/>
    </row>
    <row r="617" spans="1:26" ht="12.75" customHeight="1" x14ac:dyDescent="0.25">
      <c r="A617" s="257"/>
      <c r="B617" s="257"/>
      <c r="C617" s="257"/>
      <c r="D617" s="257"/>
      <c r="E617" s="257"/>
      <c r="F617" s="257"/>
      <c r="G617" s="257"/>
      <c r="H617" s="257"/>
      <c r="I617" s="257"/>
      <c r="J617" s="257"/>
      <c r="K617" s="257"/>
      <c r="L617" s="257"/>
      <c r="M617" s="257"/>
      <c r="N617" s="257"/>
      <c r="O617" s="257"/>
      <c r="P617" s="257"/>
      <c r="Q617" s="257"/>
      <c r="R617" s="257"/>
      <c r="S617" s="257"/>
      <c r="T617" s="257"/>
      <c r="U617" s="257"/>
      <c r="V617" s="257"/>
      <c r="W617" s="257"/>
      <c r="X617" s="257"/>
      <c r="Y617" s="257"/>
      <c r="Z617" s="257"/>
    </row>
    <row r="618" spans="1:26" ht="12.75" customHeight="1" x14ac:dyDescent="0.25">
      <c r="A618" s="257"/>
      <c r="B618" s="257"/>
      <c r="C618" s="257"/>
      <c r="D618" s="257"/>
      <c r="E618" s="257"/>
      <c r="F618" s="257"/>
      <c r="G618" s="257"/>
      <c r="H618" s="257"/>
      <c r="I618" s="257"/>
      <c r="J618" s="257"/>
      <c r="K618" s="257"/>
      <c r="L618" s="257"/>
      <c r="M618" s="257"/>
      <c r="N618" s="257"/>
      <c r="O618" s="257"/>
      <c r="P618" s="257"/>
      <c r="Q618" s="257"/>
      <c r="R618" s="257"/>
      <c r="S618" s="257"/>
      <c r="T618" s="257"/>
      <c r="U618" s="257"/>
      <c r="V618" s="257"/>
      <c r="W618" s="257"/>
      <c r="X618" s="257"/>
      <c r="Y618" s="257"/>
      <c r="Z618" s="257"/>
    </row>
    <row r="619" spans="1:26" ht="12.75" customHeight="1" x14ac:dyDescent="0.25">
      <c r="A619" s="257"/>
      <c r="B619" s="257"/>
      <c r="C619" s="257"/>
      <c r="D619" s="257"/>
      <c r="E619" s="257"/>
      <c r="F619" s="257"/>
      <c r="G619" s="257"/>
      <c r="H619" s="257"/>
      <c r="I619" s="257"/>
      <c r="J619" s="257"/>
      <c r="K619" s="257"/>
      <c r="L619" s="257"/>
      <c r="M619" s="257"/>
      <c r="N619" s="257"/>
      <c r="O619" s="257"/>
      <c r="P619" s="257"/>
      <c r="Q619" s="257"/>
      <c r="R619" s="257"/>
      <c r="S619" s="257"/>
      <c r="T619" s="257"/>
      <c r="U619" s="257"/>
      <c r="V619" s="257"/>
      <c r="W619" s="257"/>
      <c r="X619" s="257"/>
      <c r="Y619" s="257"/>
      <c r="Z619" s="257"/>
    </row>
    <row r="620" spans="1:26" ht="12.75" customHeight="1" x14ac:dyDescent="0.25">
      <c r="A620" s="257"/>
      <c r="B620" s="257"/>
      <c r="C620" s="257"/>
      <c r="D620" s="257"/>
      <c r="E620" s="257"/>
      <c r="F620" s="257"/>
      <c r="G620" s="257"/>
      <c r="H620" s="257"/>
      <c r="I620" s="257"/>
      <c r="J620" s="257"/>
      <c r="K620" s="257"/>
      <c r="L620" s="257"/>
      <c r="M620" s="257"/>
      <c r="N620" s="257"/>
      <c r="O620" s="257"/>
      <c r="P620" s="257"/>
      <c r="Q620" s="257"/>
      <c r="R620" s="257"/>
      <c r="S620" s="257"/>
      <c r="T620" s="257"/>
      <c r="U620" s="257"/>
      <c r="V620" s="257"/>
      <c r="W620" s="257"/>
      <c r="X620" s="257"/>
      <c r="Y620" s="257"/>
      <c r="Z620" s="257"/>
    </row>
    <row r="621" spans="1:26" ht="12.75" customHeight="1" x14ac:dyDescent="0.25">
      <c r="A621" s="257"/>
      <c r="B621" s="257"/>
      <c r="C621" s="257"/>
      <c r="D621" s="257"/>
      <c r="E621" s="257"/>
      <c r="F621" s="257"/>
      <c r="G621" s="257"/>
      <c r="H621" s="257"/>
      <c r="I621" s="257"/>
      <c r="J621" s="257"/>
      <c r="K621" s="257"/>
      <c r="L621" s="257"/>
      <c r="M621" s="257"/>
      <c r="N621" s="257"/>
      <c r="O621" s="257"/>
      <c r="P621" s="257"/>
      <c r="Q621" s="257"/>
      <c r="R621" s="257"/>
      <c r="S621" s="257"/>
      <c r="T621" s="257"/>
      <c r="U621" s="257"/>
      <c r="V621" s="257"/>
      <c r="W621" s="257"/>
      <c r="X621" s="257"/>
      <c r="Y621" s="257"/>
      <c r="Z621" s="257"/>
    </row>
    <row r="622" spans="1:26" ht="12.75" customHeight="1" x14ac:dyDescent="0.25">
      <c r="A622" s="257"/>
      <c r="B622" s="257"/>
      <c r="C622" s="257"/>
      <c r="D622" s="257"/>
      <c r="E622" s="257"/>
      <c r="F622" s="257"/>
      <c r="G622" s="257"/>
      <c r="H622" s="257"/>
      <c r="I622" s="257"/>
      <c r="J622" s="257"/>
      <c r="K622" s="257"/>
      <c r="L622" s="257"/>
      <c r="M622" s="257"/>
      <c r="N622" s="257"/>
      <c r="O622" s="257"/>
      <c r="P622" s="257"/>
      <c r="Q622" s="257"/>
      <c r="R622" s="257"/>
      <c r="S622" s="257"/>
      <c r="T622" s="257"/>
      <c r="U622" s="257"/>
      <c r="V622" s="257"/>
      <c r="W622" s="257"/>
      <c r="X622" s="257"/>
      <c r="Y622" s="257"/>
      <c r="Z622" s="257"/>
    </row>
    <row r="623" spans="1:26" ht="12.75" customHeight="1" x14ac:dyDescent="0.25">
      <c r="A623" s="257"/>
      <c r="B623" s="257"/>
      <c r="C623" s="257"/>
      <c r="D623" s="257"/>
      <c r="E623" s="257"/>
      <c r="F623" s="257"/>
      <c r="G623" s="257"/>
      <c r="H623" s="257"/>
      <c r="I623" s="257"/>
      <c r="J623" s="257"/>
      <c r="K623" s="257"/>
      <c r="L623" s="257"/>
      <c r="M623" s="257"/>
      <c r="N623" s="257"/>
      <c r="O623" s="257"/>
      <c r="P623" s="257"/>
      <c r="Q623" s="257"/>
      <c r="R623" s="257"/>
      <c r="S623" s="257"/>
      <c r="T623" s="257"/>
      <c r="U623" s="257"/>
      <c r="V623" s="257"/>
      <c r="W623" s="257"/>
      <c r="X623" s="257"/>
      <c r="Y623" s="257"/>
      <c r="Z623" s="257"/>
    </row>
    <row r="624" spans="1:26" ht="12.75" customHeight="1" x14ac:dyDescent="0.25">
      <c r="A624" s="257"/>
      <c r="B624" s="257"/>
      <c r="C624" s="257"/>
      <c r="D624" s="257"/>
      <c r="E624" s="257"/>
      <c r="F624" s="257"/>
      <c r="G624" s="257"/>
      <c r="H624" s="257"/>
      <c r="I624" s="257"/>
      <c r="J624" s="257"/>
      <c r="K624" s="257"/>
      <c r="L624" s="257"/>
      <c r="M624" s="257"/>
      <c r="N624" s="257"/>
      <c r="O624" s="257"/>
      <c r="P624" s="257"/>
      <c r="Q624" s="257"/>
      <c r="R624" s="257"/>
      <c r="S624" s="257"/>
      <c r="T624" s="257"/>
      <c r="U624" s="257"/>
      <c r="V624" s="257"/>
      <c r="W624" s="257"/>
      <c r="X624" s="257"/>
      <c r="Y624" s="257"/>
      <c r="Z624" s="257"/>
    </row>
    <row r="625" spans="1:26" ht="12.75" customHeight="1" x14ac:dyDescent="0.25">
      <c r="A625" s="257"/>
      <c r="B625" s="257"/>
      <c r="C625" s="257"/>
      <c r="D625" s="257"/>
      <c r="E625" s="257"/>
      <c r="F625" s="257"/>
      <c r="G625" s="257"/>
      <c r="H625" s="257"/>
      <c r="I625" s="257"/>
      <c r="J625" s="257"/>
      <c r="K625" s="257"/>
      <c r="L625" s="257"/>
      <c r="M625" s="257"/>
      <c r="N625" s="257"/>
      <c r="O625" s="257"/>
      <c r="P625" s="257"/>
      <c r="Q625" s="257"/>
      <c r="R625" s="257"/>
      <c r="S625" s="257"/>
      <c r="T625" s="257"/>
      <c r="U625" s="257"/>
      <c r="V625" s="257"/>
      <c r="W625" s="257"/>
      <c r="X625" s="257"/>
      <c r="Y625" s="257"/>
      <c r="Z625" s="257"/>
    </row>
    <row r="626" spans="1:26" ht="12.75" customHeight="1" x14ac:dyDescent="0.25">
      <c r="A626" s="257"/>
      <c r="B626" s="257"/>
      <c r="C626" s="257"/>
      <c r="D626" s="257"/>
      <c r="E626" s="257"/>
      <c r="F626" s="257"/>
      <c r="G626" s="257"/>
      <c r="H626" s="257"/>
      <c r="I626" s="257"/>
      <c r="J626" s="257"/>
      <c r="K626" s="257"/>
      <c r="L626" s="257"/>
      <c r="M626" s="257"/>
      <c r="N626" s="257"/>
      <c r="O626" s="257"/>
      <c r="P626" s="257"/>
      <c r="Q626" s="257"/>
      <c r="R626" s="257"/>
      <c r="S626" s="257"/>
      <c r="T626" s="257"/>
      <c r="U626" s="257"/>
      <c r="V626" s="257"/>
      <c r="W626" s="257"/>
      <c r="X626" s="257"/>
      <c r="Y626" s="257"/>
      <c r="Z626" s="257"/>
    </row>
    <row r="627" spans="1:26" ht="12.75" customHeight="1" x14ac:dyDescent="0.25">
      <c r="A627" s="257"/>
      <c r="B627" s="257"/>
      <c r="C627" s="257"/>
      <c r="D627" s="257"/>
      <c r="E627" s="257"/>
      <c r="F627" s="257"/>
      <c r="G627" s="257"/>
      <c r="H627" s="257"/>
      <c r="I627" s="257"/>
      <c r="J627" s="257"/>
      <c r="K627" s="257"/>
      <c r="L627" s="257"/>
      <c r="M627" s="257"/>
      <c r="N627" s="257"/>
      <c r="O627" s="257"/>
      <c r="P627" s="257"/>
      <c r="Q627" s="257"/>
      <c r="R627" s="257"/>
      <c r="S627" s="257"/>
      <c r="T627" s="257"/>
      <c r="U627" s="257"/>
      <c r="V627" s="257"/>
      <c r="W627" s="257"/>
      <c r="X627" s="257"/>
      <c r="Y627" s="257"/>
      <c r="Z627" s="257"/>
    </row>
    <row r="628" spans="1:26" ht="12.75" customHeight="1" x14ac:dyDescent="0.25">
      <c r="A628" s="257"/>
      <c r="B628" s="257"/>
      <c r="C628" s="257"/>
      <c r="D628" s="257"/>
      <c r="E628" s="257"/>
      <c r="F628" s="257"/>
      <c r="G628" s="257"/>
      <c r="H628" s="257"/>
      <c r="I628" s="257"/>
      <c r="J628" s="257"/>
      <c r="K628" s="257"/>
      <c r="L628" s="257"/>
      <c r="M628" s="257"/>
      <c r="N628" s="257"/>
      <c r="O628" s="257"/>
      <c r="P628" s="257"/>
      <c r="Q628" s="257"/>
      <c r="R628" s="257"/>
      <c r="S628" s="257"/>
      <c r="T628" s="257"/>
      <c r="U628" s="257"/>
      <c r="V628" s="257"/>
      <c r="W628" s="257"/>
      <c r="X628" s="257"/>
      <c r="Y628" s="257"/>
      <c r="Z628" s="257"/>
    </row>
    <row r="629" spans="1:26" ht="12.75" customHeight="1" x14ac:dyDescent="0.25">
      <c r="A629" s="257"/>
      <c r="B629" s="257"/>
      <c r="C629" s="257"/>
      <c r="D629" s="257"/>
      <c r="E629" s="257"/>
      <c r="F629" s="257"/>
      <c r="G629" s="257"/>
      <c r="H629" s="257"/>
      <c r="I629" s="257"/>
      <c r="J629" s="257"/>
      <c r="K629" s="257"/>
      <c r="L629" s="257"/>
      <c r="M629" s="257"/>
      <c r="N629" s="257"/>
      <c r="O629" s="257"/>
      <c r="P629" s="257"/>
      <c r="Q629" s="257"/>
      <c r="R629" s="257"/>
      <c r="S629" s="257"/>
      <c r="T629" s="257"/>
      <c r="U629" s="257"/>
      <c r="V629" s="257"/>
      <c r="W629" s="257"/>
      <c r="X629" s="257"/>
      <c r="Y629" s="257"/>
      <c r="Z629" s="257"/>
    </row>
    <row r="630" spans="1:26" ht="12.75" customHeight="1" x14ac:dyDescent="0.25">
      <c r="A630" s="257"/>
      <c r="B630" s="257"/>
      <c r="C630" s="257"/>
      <c r="D630" s="257"/>
      <c r="E630" s="257"/>
      <c r="F630" s="257"/>
      <c r="G630" s="257"/>
      <c r="H630" s="257"/>
      <c r="I630" s="257"/>
      <c r="J630" s="257"/>
      <c r="K630" s="257"/>
      <c r="L630" s="257"/>
      <c r="M630" s="257"/>
      <c r="N630" s="257"/>
      <c r="O630" s="257"/>
      <c r="P630" s="257"/>
      <c r="Q630" s="257"/>
      <c r="R630" s="257"/>
      <c r="S630" s="257"/>
      <c r="T630" s="257"/>
      <c r="U630" s="257"/>
      <c r="V630" s="257"/>
      <c r="W630" s="257"/>
      <c r="X630" s="257"/>
      <c r="Y630" s="257"/>
      <c r="Z630" s="257"/>
    </row>
    <row r="631" spans="1:26" ht="12.75" customHeight="1" x14ac:dyDescent="0.25">
      <c r="A631" s="257"/>
      <c r="B631" s="257"/>
      <c r="C631" s="257"/>
      <c r="D631" s="257"/>
      <c r="E631" s="257"/>
      <c r="F631" s="257"/>
      <c r="G631" s="257"/>
      <c r="H631" s="257"/>
      <c r="I631" s="257"/>
      <c r="J631" s="257"/>
      <c r="K631" s="257"/>
      <c r="L631" s="257"/>
      <c r="M631" s="257"/>
      <c r="N631" s="257"/>
      <c r="O631" s="257"/>
      <c r="P631" s="257"/>
      <c r="Q631" s="257"/>
      <c r="R631" s="257"/>
      <c r="S631" s="257"/>
      <c r="T631" s="257"/>
      <c r="U631" s="257"/>
      <c r="V631" s="257"/>
      <c r="W631" s="257"/>
      <c r="X631" s="257"/>
      <c r="Y631" s="257"/>
      <c r="Z631" s="257"/>
    </row>
    <row r="632" spans="1:26" ht="12.75" customHeight="1" x14ac:dyDescent="0.25">
      <c r="A632" s="257"/>
      <c r="B632" s="257"/>
      <c r="C632" s="257"/>
      <c r="D632" s="257"/>
      <c r="E632" s="257"/>
      <c r="F632" s="257"/>
      <c r="G632" s="257"/>
      <c r="H632" s="257"/>
      <c r="I632" s="257"/>
      <c r="J632" s="257"/>
      <c r="K632" s="257"/>
      <c r="L632" s="257"/>
      <c r="M632" s="257"/>
      <c r="N632" s="257"/>
      <c r="O632" s="257"/>
      <c r="P632" s="257"/>
      <c r="Q632" s="257"/>
      <c r="R632" s="257"/>
      <c r="S632" s="257"/>
      <c r="T632" s="257"/>
      <c r="U632" s="257"/>
      <c r="V632" s="257"/>
      <c r="W632" s="257"/>
      <c r="X632" s="257"/>
      <c r="Y632" s="257"/>
      <c r="Z632" s="257"/>
    </row>
    <row r="633" spans="1:26" ht="12.75" customHeight="1" x14ac:dyDescent="0.25">
      <c r="A633" s="257"/>
      <c r="B633" s="257"/>
      <c r="C633" s="257"/>
      <c r="D633" s="257"/>
      <c r="E633" s="257"/>
      <c r="F633" s="257"/>
      <c r="G633" s="257"/>
      <c r="H633" s="257"/>
      <c r="I633" s="257"/>
      <c r="J633" s="257"/>
      <c r="K633" s="257"/>
      <c r="L633" s="257"/>
      <c r="M633" s="257"/>
      <c r="N633" s="257"/>
      <c r="O633" s="257"/>
      <c r="P633" s="257"/>
      <c r="Q633" s="257"/>
      <c r="R633" s="257"/>
      <c r="S633" s="257"/>
      <c r="T633" s="257"/>
      <c r="U633" s="257"/>
      <c r="V633" s="257"/>
      <c r="W633" s="257"/>
      <c r="X633" s="257"/>
      <c r="Y633" s="257"/>
      <c r="Z633" s="257"/>
    </row>
    <row r="634" spans="1:26" ht="12.75" customHeight="1" x14ac:dyDescent="0.25">
      <c r="A634" s="257"/>
      <c r="B634" s="257"/>
      <c r="C634" s="257"/>
      <c r="D634" s="257"/>
      <c r="E634" s="257"/>
      <c r="F634" s="257"/>
      <c r="G634" s="257"/>
      <c r="H634" s="257"/>
      <c r="I634" s="257"/>
      <c r="J634" s="257"/>
      <c r="K634" s="257"/>
      <c r="L634" s="257"/>
      <c r="M634" s="257"/>
      <c r="N634" s="257"/>
      <c r="O634" s="257"/>
      <c r="P634" s="257"/>
      <c r="Q634" s="257"/>
      <c r="R634" s="257"/>
      <c r="S634" s="257"/>
      <c r="T634" s="257"/>
      <c r="U634" s="257"/>
      <c r="V634" s="257"/>
      <c r="W634" s="257"/>
      <c r="X634" s="257"/>
      <c r="Y634" s="257"/>
      <c r="Z634" s="257"/>
    </row>
    <row r="635" spans="1:26" ht="12.75" customHeight="1" x14ac:dyDescent="0.25">
      <c r="A635" s="257"/>
      <c r="B635" s="257"/>
      <c r="C635" s="257"/>
      <c r="D635" s="257"/>
      <c r="E635" s="257"/>
      <c r="F635" s="257"/>
      <c r="G635" s="257"/>
      <c r="H635" s="257"/>
      <c r="I635" s="257"/>
      <c r="J635" s="257"/>
      <c r="K635" s="257"/>
      <c r="L635" s="257"/>
      <c r="M635" s="257"/>
      <c r="N635" s="257"/>
      <c r="O635" s="257"/>
      <c r="P635" s="257"/>
      <c r="Q635" s="257"/>
      <c r="R635" s="257"/>
      <c r="S635" s="257"/>
      <c r="T635" s="257"/>
      <c r="U635" s="257"/>
      <c r="V635" s="257"/>
      <c r="W635" s="257"/>
      <c r="X635" s="257"/>
      <c r="Y635" s="257"/>
      <c r="Z635" s="257"/>
    </row>
    <row r="636" spans="1:26" ht="12.75" customHeight="1" x14ac:dyDescent="0.25">
      <c r="A636" s="257"/>
      <c r="B636" s="257"/>
      <c r="C636" s="257"/>
      <c r="D636" s="257"/>
      <c r="E636" s="257"/>
      <c r="F636" s="257"/>
      <c r="G636" s="257"/>
      <c r="H636" s="257"/>
      <c r="I636" s="257"/>
      <c r="J636" s="257"/>
      <c r="K636" s="257"/>
      <c r="L636" s="257"/>
      <c r="M636" s="257"/>
      <c r="N636" s="257"/>
      <c r="O636" s="257"/>
      <c r="P636" s="257"/>
      <c r="Q636" s="257"/>
      <c r="R636" s="257"/>
      <c r="S636" s="257"/>
      <c r="T636" s="257"/>
      <c r="U636" s="257"/>
      <c r="V636" s="257"/>
      <c r="W636" s="257"/>
      <c r="X636" s="257"/>
      <c r="Y636" s="257"/>
      <c r="Z636" s="257"/>
    </row>
    <row r="637" spans="1:26" ht="12.75" customHeight="1" x14ac:dyDescent="0.25">
      <c r="A637" s="257"/>
      <c r="B637" s="257"/>
      <c r="C637" s="257"/>
      <c r="D637" s="257"/>
      <c r="E637" s="257"/>
      <c r="F637" s="257"/>
      <c r="G637" s="257"/>
      <c r="H637" s="257"/>
      <c r="I637" s="257"/>
      <c r="J637" s="257"/>
      <c r="K637" s="257"/>
      <c r="L637" s="257"/>
      <c r="M637" s="257"/>
      <c r="N637" s="257"/>
      <c r="O637" s="257"/>
      <c r="P637" s="257"/>
      <c r="Q637" s="257"/>
      <c r="R637" s="257"/>
      <c r="S637" s="257"/>
      <c r="T637" s="257"/>
      <c r="U637" s="257"/>
      <c r="V637" s="257"/>
      <c r="W637" s="257"/>
      <c r="X637" s="257"/>
      <c r="Y637" s="257"/>
      <c r="Z637" s="257"/>
    </row>
    <row r="638" spans="1:26" ht="12.75" customHeight="1" x14ac:dyDescent="0.25">
      <c r="A638" s="257"/>
      <c r="B638" s="257"/>
      <c r="C638" s="257"/>
      <c r="D638" s="257"/>
      <c r="E638" s="257"/>
      <c r="F638" s="257"/>
      <c r="G638" s="257"/>
      <c r="H638" s="257"/>
      <c r="I638" s="257"/>
      <c r="J638" s="257"/>
      <c r="K638" s="257"/>
      <c r="L638" s="257"/>
      <c r="M638" s="257"/>
      <c r="N638" s="257"/>
      <c r="O638" s="257"/>
      <c r="P638" s="257"/>
      <c r="Q638" s="257"/>
      <c r="R638" s="257"/>
      <c r="S638" s="257"/>
      <c r="T638" s="257"/>
      <c r="U638" s="257"/>
      <c r="V638" s="257"/>
      <c r="W638" s="257"/>
      <c r="X638" s="257"/>
      <c r="Y638" s="257"/>
      <c r="Z638" s="257"/>
    </row>
    <row r="639" spans="1:26" ht="12.75" customHeight="1" x14ac:dyDescent="0.25">
      <c r="A639" s="257"/>
      <c r="B639" s="257"/>
      <c r="C639" s="257"/>
      <c r="D639" s="257"/>
      <c r="E639" s="257"/>
      <c r="F639" s="257"/>
      <c r="G639" s="257"/>
      <c r="H639" s="257"/>
      <c r="I639" s="257"/>
      <c r="J639" s="257"/>
      <c r="K639" s="257"/>
      <c r="L639" s="257"/>
      <c r="M639" s="257"/>
      <c r="N639" s="257"/>
      <c r="O639" s="257"/>
      <c r="P639" s="257"/>
      <c r="Q639" s="257"/>
      <c r="R639" s="257"/>
      <c r="S639" s="257"/>
      <c r="T639" s="257"/>
      <c r="U639" s="257"/>
      <c r="V639" s="257"/>
      <c r="W639" s="257"/>
      <c r="X639" s="257"/>
      <c r="Y639" s="257"/>
      <c r="Z639" s="257"/>
    </row>
    <row r="640" spans="1:26" ht="12.75" customHeight="1" x14ac:dyDescent="0.25">
      <c r="A640" s="257"/>
      <c r="B640" s="257"/>
      <c r="C640" s="257"/>
      <c r="D640" s="257"/>
      <c r="E640" s="257"/>
      <c r="F640" s="257"/>
      <c r="G640" s="257"/>
      <c r="H640" s="257"/>
      <c r="I640" s="257"/>
      <c r="J640" s="257"/>
      <c r="K640" s="257"/>
      <c r="L640" s="257"/>
      <c r="M640" s="257"/>
      <c r="N640" s="257"/>
      <c r="O640" s="257"/>
      <c r="P640" s="257"/>
      <c r="Q640" s="257"/>
      <c r="R640" s="257"/>
      <c r="S640" s="257"/>
      <c r="T640" s="257"/>
      <c r="U640" s="257"/>
      <c r="V640" s="257"/>
      <c r="W640" s="257"/>
      <c r="X640" s="257"/>
      <c r="Y640" s="257"/>
      <c r="Z640" s="257"/>
    </row>
    <row r="641" spans="1:26" ht="12.75" customHeight="1" x14ac:dyDescent="0.25">
      <c r="A641" s="257"/>
      <c r="B641" s="257"/>
      <c r="C641" s="257"/>
      <c r="D641" s="257"/>
      <c r="E641" s="257"/>
      <c r="F641" s="257"/>
      <c r="G641" s="257"/>
      <c r="H641" s="257"/>
      <c r="I641" s="257"/>
      <c r="J641" s="257"/>
      <c r="K641" s="257"/>
      <c r="L641" s="257"/>
      <c r="M641" s="257"/>
      <c r="N641" s="257"/>
      <c r="O641" s="257"/>
      <c r="P641" s="257"/>
      <c r="Q641" s="257"/>
      <c r="R641" s="257"/>
      <c r="S641" s="257"/>
      <c r="T641" s="257"/>
      <c r="U641" s="257"/>
      <c r="V641" s="257"/>
      <c r="W641" s="257"/>
      <c r="X641" s="257"/>
      <c r="Y641" s="257"/>
      <c r="Z641" s="257"/>
    </row>
    <row r="642" spans="1:26" ht="12.75" customHeight="1" x14ac:dyDescent="0.25">
      <c r="A642" s="257"/>
      <c r="B642" s="257"/>
      <c r="C642" s="257"/>
      <c r="D642" s="257"/>
      <c r="E642" s="257"/>
      <c r="F642" s="257"/>
      <c r="G642" s="257"/>
      <c r="H642" s="257"/>
      <c r="I642" s="257"/>
      <c r="J642" s="257"/>
      <c r="K642" s="257"/>
      <c r="L642" s="257"/>
      <c r="M642" s="257"/>
      <c r="N642" s="257"/>
      <c r="O642" s="257"/>
      <c r="P642" s="257"/>
      <c r="Q642" s="257"/>
      <c r="R642" s="257"/>
      <c r="S642" s="257"/>
      <c r="T642" s="257"/>
      <c r="U642" s="257"/>
      <c r="V642" s="257"/>
      <c r="W642" s="257"/>
      <c r="X642" s="257"/>
      <c r="Y642" s="257"/>
      <c r="Z642" s="257"/>
    </row>
    <row r="643" spans="1:26" ht="12.75" customHeight="1" x14ac:dyDescent="0.25">
      <c r="A643" s="257"/>
      <c r="B643" s="257"/>
      <c r="C643" s="257"/>
      <c r="D643" s="257"/>
      <c r="E643" s="257"/>
      <c r="F643" s="257"/>
      <c r="G643" s="257"/>
      <c r="H643" s="257"/>
      <c r="I643" s="257"/>
      <c r="J643" s="257"/>
      <c r="K643" s="257"/>
      <c r="L643" s="257"/>
      <c r="M643" s="257"/>
      <c r="N643" s="257"/>
      <c r="O643" s="257"/>
      <c r="P643" s="257"/>
      <c r="Q643" s="257"/>
      <c r="R643" s="257"/>
      <c r="S643" s="257"/>
      <c r="T643" s="257"/>
      <c r="U643" s="257"/>
      <c r="V643" s="257"/>
      <c r="W643" s="257"/>
      <c r="X643" s="257"/>
      <c r="Y643" s="257"/>
      <c r="Z643" s="257"/>
    </row>
    <row r="644" spans="1:26" ht="12.75" customHeight="1" x14ac:dyDescent="0.25">
      <c r="A644" s="257"/>
      <c r="B644" s="257"/>
      <c r="C644" s="257"/>
      <c r="D644" s="257"/>
      <c r="E644" s="257"/>
      <c r="F644" s="257"/>
      <c r="G644" s="257"/>
      <c r="H644" s="257"/>
      <c r="I644" s="257"/>
      <c r="J644" s="257"/>
      <c r="K644" s="257"/>
      <c r="L644" s="257"/>
      <c r="M644" s="257"/>
      <c r="N644" s="257"/>
      <c r="O644" s="257"/>
      <c r="P644" s="257"/>
      <c r="Q644" s="257"/>
      <c r="R644" s="257"/>
      <c r="S644" s="257"/>
      <c r="T644" s="257"/>
      <c r="U644" s="257"/>
      <c r="V644" s="257"/>
      <c r="W644" s="257"/>
      <c r="X644" s="257"/>
      <c r="Y644" s="257"/>
      <c r="Z644" s="257"/>
    </row>
    <row r="645" spans="1:26" ht="12.75" customHeight="1" x14ac:dyDescent="0.25">
      <c r="A645" s="257"/>
      <c r="B645" s="257"/>
      <c r="C645" s="257"/>
      <c r="D645" s="257"/>
      <c r="E645" s="257"/>
      <c r="F645" s="257"/>
      <c r="G645" s="257"/>
      <c r="H645" s="257"/>
      <c r="I645" s="257"/>
      <c r="J645" s="257"/>
      <c r="K645" s="257"/>
      <c r="L645" s="257"/>
      <c r="M645" s="257"/>
      <c r="N645" s="257"/>
      <c r="O645" s="257"/>
      <c r="P645" s="257"/>
      <c r="Q645" s="257"/>
      <c r="R645" s="257"/>
      <c r="S645" s="257"/>
      <c r="T645" s="257"/>
      <c r="U645" s="257"/>
      <c r="V645" s="257"/>
      <c r="W645" s="257"/>
      <c r="X645" s="257"/>
      <c r="Y645" s="257"/>
      <c r="Z645" s="257"/>
    </row>
    <row r="646" spans="1:26" ht="12.75" customHeight="1" x14ac:dyDescent="0.25">
      <c r="A646" s="257"/>
      <c r="B646" s="257"/>
      <c r="C646" s="257"/>
      <c r="D646" s="257"/>
      <c r="E646" s="257"/>
      <c r="F646" s="257"/>
      <c r="G646" s="257"/>
      <c r="H646" s="257"/>
      <c r="I646" s="257"/>
      <c r="J646" s="257"/>
      <c r="K646" s="257"/>
      <c r="L646" s="257"/>
      <c r="M646" s="257"/>
      <c r="N646" s="257"/>
      <c r="O646" s="257"/>
      <c r="P646" s="257"/>
      <c r="Q646" s="257"/>
      <c r="R646" s="257"/>
      <c r="S646" s="257"/>
      <c r="T646" s="257"/>
      <c r="U646" s="257"/>
      <c r="V646" s="257"/>
      <c r="W646" s="257"/>
      <c r="X646" s="257"/>
      <c r="Y646" s="257"/>
      <c r="Z646" s="257"/>
    </row>
    <row r="647" spans="1:26" ht="12.75" customHeight="1" x14ac:dyDescent="0.25">
      <c r="A647" s="257"/>
      <c r="B647" s="257"/>
      <c r="C647" s="257"/>
      <c r="D647" s="257"/>
      <c r="E647" s="257"/>
      <c r="F647" s="257"/>
      <c r="G647" s="257"/>
      <c r="H647" s="257"/>
      <c r="I647" s="257"/>
      <c r="J647" s="257"/>
      <c r="K647" s="257"/>
      <c r="L647" s="257"/>
      <c r="M647" s="257"/>
      <c r="N647" s="257"/>
      <c r="O647" s="257"/>
      <c r="P647" s="257"/>
      <c r="Q647" s="257"/>
      <c r="R647" s="257"/>
      <c r="S647" s="257"/>
      <c r="T647" s="257"/>
      <c r="U647" s="257"/>
      <c r="V647" s="257"/>
      <c r="W647" s="257"/>
      <c r="X647" s="257"/>
      <c r="Y647" s="257"/>
      <c r="Z647" s="257"/>
    </row>
    <row r="648" spans="1:26" ht="12.75" customHeight="1" x14ac:dyDescent="0.25">
      <c r="A648" s="257"/>
      <c r="B648" s="257"/>
      <c r="C648" s="257"/>
      <c r="D648" s="257"/>
      <c r="E648" s="257"/>
      <c r="F648" s="257"/>
      <c r="G648" s="257"/>
      <c r="H648" s="257"/>
      <c r="I648" s="257"/>
      <c r="J648" s="257"/>
      <c r="K648" s="257"/>
      <c r="L648" s="257"/>
      <c r="M648" s="257"/>
      <c r="N648" s="257"/>
      <c r="O648" s="257"/>
      <c r="P648" s="257"/>
      <c r="Q648" s="257"/>
      <c r="R648" s="257"/>
      <c r="S648" s="257"/>
      <c r="T648" s="257"/>
      <c r="U648" s="257"/>
      <c r="V648" s="257"/>
      <c r="W648" s="257"/>
      <c r="X648" s="257"/>
      <c r="Y648" s="257"/>
      <c r="Z648" s="257"/>
    </row>
    <row r="649" spans="1:26" ht="12.75" customHeight="1" x14ac:dyDescent="0.25">
      <c r="A649" s="257"/>
      <c r="B649" s="257"/>
      <c r="C649" s="257"/>
      <c r="D649" s="257"/>
      <c r="E649" s="257"/>
      <c r="F649" s="257"/>
      <c r="G649" s="257"/>
      <c r="H649" s="257"/>
      <c r="I649" s="257"/>
      <c r="J649" s="257"/>
      <c r="K649" s="257"/>
      <c r="L649" s="257"/>
      <c r="M649" s="257"/>
      <c r="N649" s="257"/>
      <c r="O649" s="257"/>
      <c r="P649" s="257"/>
      <c r="Q649" s="257"/>
      <c r="R649" s="257"/>
      <c r="S649" s="257"/>
      <c r="T649" s="257"/>
      <c r="U649" s="257"/>
      <c r="V649" s="257"/>
      <c r="W649" s="257"/>
      <c r="X649" s="257"/>
      <c r="Y649" s="257"/>
      <c r="Z649" s="257"/>
    </row>
    <row r="650" spans="1:26" ht="12.75" customHeight="1" x14ac:dyDescent="0.25">
      <c r="A650" s="257"/>
      <c r="B650" s="257"/>
      <c r="C650" s="257"/>
      <c r="D650" s="257"/>
      <c r="E650" s="257"/>
      <c r="F650" s="257"/>
      <c r="G650" s="257"/>
      <c r="H650" s="257"/>
      <c r="I650" s="257"/>
      <c r="J650" s="257"/>
      <c r="K650" s="257"/>
      <c r="L650" s="257"/>
      <c r="M650" s="257"/>
      <c r="N650" s="257"/>
      <c r="O650" s="257"/>
      <c r="P650" s="257"/>
      <c r="Q650" s="257"/>
      <c r="R650" s="257"/>
      <c r="S650" s="257"/>
      <c r="T650" s="257"/>
      <c r="U650" s="257"/>
      <c r="V650" s="257"/>
      <c r="W650" s="257"/>
      <c r="X650" s="257"/>
      <c r="Y650" s="257"/>
      <c r="Z650" s="257"/>
    </row>
    <row r="651" spans="1:26" ht="12.75" customHeight="1" x14ac:dyDescent="0.25">
      <c r="A651" s="257"/>
      <c r="B651" s="257"/>
      <c r="C651" s="257"/>
      <c r="D651" s="257"/>
      <c r="E651" s="257"/>
      <c r="F651" s="257"/>
      <c r="G651" s="257"/>
      <c r="H651" s="257"/>
      <c r="I651" s="257"/>
      <c r="J651" s="257"/>
      <c r="K651" s="257"/>
      <c r="L651" s="257"/>
      <c r="M651" s="257"/>
      <c r="N651" s="257"/>
      <c r="O651" s="257"/>
      <c r="P651" s="257"/>
      <c r="Q651" s="257"/>
      <c r="R651" s="257"/>
      <c r="S651" s="257"/>
      <c r="T651" s="257"/>
      <c r="U651" s="257"/>
      <c r="V651" s="257"/>
      <c r="W651" s="257"/>
      <c r="X651" s="257"/>
      <c r="Y651" s="257"/>
      <c r="Z651" s="257"/>
    </row>
    <row r="652" spans="1:26" ht="12.75" customHeight="1" x14ac:dyDescent="0.25">
      <c r="A652" s="257"/>
      <c r="B652" s="257"/>
      <c r="C652" s="257"/>
      <c r="D652" s="257"/>
      <c r="E652" s="257"/>
      <c r="F652" s="257"/>
      <c r="G652" s="257"/>
      <c r="H652" s="257"/>
      <c r="I652" s="257"/>
      <c r="J652" s="257"/>
      <c r="K652" s="257"/>
      <c r="L652" s="257"/>
      <c r="M652" s="257"/>
      <c r="N652" s="257"/>
      <c r="O652" s="257"/>
      <c r="P652" s="257"/>
      <c r="Q652" s="257"/>
      <c r="R652" s="257"/>
      <c r="S652" s="257"/>
      <c r="T652" s="257"/>
      <c r="U652" s="257"/>
      <c r="V652" s="257"/>
      <c r="W652" s="257"/>
      <c r="X652" s="257"/>
      <c r="Y652" s="257"/>
      <c r="Z652" s="257"/>
    </row>
    <row r="653" spans="1:26" ht="12.75" customHeight="1" x14ac:dyDescent="0.25">
      <c r="A653" s="257"/>
      <c r="B653" s="257"/>
      <c r="C653" s="257"/>
      <c r="D653" s="257"/>
      <c r="E653" s="257"/>
      <c r="F653" s="257"/>
      <c r="G653" s="257"/>
      <c r="H653" s="257"/>
      <c r="I653" s="257"/>
      <c r="J653" s="257"/>
      <c r="K653" s="257"/>
      <c r="L653" s="257"/>
      <c r="M653" s="257"/>
      <c r="N653" s="257"/>
      <c r="O653" s="257"/>
      <c r="P653" s="257"/>
      <c r="Q653" s="257"/>
      <c r="R653" s="257"/>
      <c r="S653" s="257"/>
      <c r="T653" s="257"/>
      <c r="U653" s="257"/>
      <c r="V653" s="257"/>
      <c r="W653" s="257"/>
      <c r="X653" s="257"/>
      <c r="Y653" s="257"/>
      <c r="Z653" s="257"/>
    </row>
    <row r="654" spans="1:26" ht="12.75" customHeight="1" x14ac:dyDescent="0.25">
      <c r="A654" s="257"/>
      <c r="B654" s="257"/>
      <c r="C654" s="257"/>
      <c r="D654" s="257"/>
      <c r="E654" s="257"/>
      <c r="F654" s="257"/>
      <c r="G654" s="257"/>
      <c r="H654" s="257"/>
      <c r="I654" s="257"/>
      <c r="J654" s="257"/>
      <c r="K654" s="257"/>
      <c r="L654" s="257"/>
      <c r="M654" s="257"/>
      <c r="N654" s="257"/>
      <c r="O654" s="257"/>
      <c r="P654" s="257"/>
      <c r="Q654" s="257"/>
      <c r="R654" s="257"/>
      <c r="S654" s="257"/>
      <c r="T654" s="257"/>
      <c r="U654" s="257"/>
      <c r="V654" s="257"/>
      <c r="W654" s="257"/>
      <c r="X654" s="257"/>
      <c r="Y654" s="257"/>
      <c r="Z654" s="257"/>
    </row>
    <row r="655" spans="1:26" ht="12.75" customHeight="1" x14ac:dyDescent="0.25">
      <c r="A655" s="257"/>
      <c r="B655" s="257"/>
      <c r="C655" s="257"/>
      <c r="D655" s="257"/>
      <c r="E655" s="257"/>
      <c r="F655" s="257"/>
      <c r="G655" s="257"/>
      <c r="H655" s="257"/>
      <c r="I655" s="257"/>
      <c r="J655" s="257"/>
      <c r="K655" s="257"/>
      <c r="L655" s="257"/>
      <c r="M655" s="257"/>
      <c r="N655" s="257"/>
      <c r="O655" s="257"/>
      <c r="P655" s="257"/>
      <c r="Q655" s="257"/>
      <c r="R655" s="257"/>
      <c r="S655" s="257"/>
      <c r="T655" s="257"/>
      <c r="U655" s="257"/>
      <c r="V655" s="257"/>
      <c r="W655" s="257"/>
      <c r="X655" s="257"/>
      <c r="Y655" s="257"/>
      <c r="Z655" s="257"/>
    </row>
    <row r="656" spans="1:26" ht="12.75" customHeight="1" x14ac:dyDescent="0.25">
      <c r="A656" s="257"/>
      <c r="B656" s="257"/>
      <c r="C656" s="257"/>
      <c r="D656" s="257"/>
      <c r="E656" s="257"/>
      <c r="F656" s="257"/>
      <c r="G656" s="257"/>
      <c r="H656" s="257"/>
      <c r="I656" s="257"/>
      <c r="J656" s="257"/>
      <c r="K656" s="257"/>
      <c r="L656" s="257"/>
      <c r="M656" s="257"/>
      <c r="N656" s="257"/>
      <c r="O656" s="257"/>
      <c r="P656" s="257"/>
      <c r="Q656" s="257"/>
      <c r="R656" s="257"/>
      <c r="S656" s="257"/>
      <c r="T656" s="257"/>
      <c r="U656" s="257"/>
      <c r="V656" s="257"/>
      <c r="W656" s="257"/>
      <c r="X656" s="257"/>
      <c r="Y656" s="257"/>
      <c r="Z656" s="257"/>
    </row>
    <row r="657" spans="1:26" ht="12.75" customHeight="1" x14ac:dyDescent="0.25">
      <c r="A657" s="257"/>
      <c r="B657" s="257"/>
      <c r="C657" s="257"/>
      <c r="D657" s="257"/>
      <c r="E657" s="257"/>
      <c r="F657" s="257"/>
      <c r="G657" s="257"/>
      <c r="H657" s="257"/>
      <c r="I657" s="257"/>
      <c r="J657" s="257"/>
      <c r="K657" s="257"/>
      <c r="L657" s="257"/>
      <c r="M657" s="257"/>
      <c r="N657" s="257"/>
      <c r="O657" s="257"/>
      <c r="P657" s="257"/>
      <c r="Q657" s="257"/>
      <c r="R657" s="257"/>
      <c r="S657" s="257"/>
      <c r="T657" s="257"/>
      <c r="U657" s="257"/>
      <c r="V657" s="257"/>
      <c r="W657" s="257"/>
      <c r="X657" s="257"/>
      <c r="Y657" s="257"/>
      <c r="Z657" s="257"/>
    </row>
    <row r="658" spans="1:26" ht="12.75" customHeight="1" x14ac:dyDescent="0.25">
      <c r="A658" s="257"/>
      <c r="B658" s="257"/>
      <c r="C658" s="257"/>
      <c r="D658" s="257"/>
      <c r="E658" s="257"/>
      <c r="F658" s="257"/>
      <c r="G658" s="257"/>
      <c r="H658" s="257"/>
      <c r="I658" s="257"/>
      <c r="J658" s="257"/>
      <c r="K658" s="257"/>
      <c r="L658" s="257"/>
      <c r="M658" s="257"/>
      <c r="N658" s="257"/>
      <c r="O658" s="257"/>
      <c r="P658" s="257"/>
      <c r="Q658" s="257"/>
      <c r="R658" s="257"/>
      <c r="S658" s="257"/>
      <c r="T658" s="257"/>
      <c r="U658" s="257"/>
      <c r="V658" s="257"/>
      <c r="W658" s="257"/>
      <c r="X658" s="257"/>
      <c r="Y658" s="257"/>
      <c r="Z658" s="257"/>
    </row>
    <row r="659" spans="1:26" ht="12.75" customHeight="1" x14ac:dyDescent="0.25">
      <c r="A659" s="257"/>
      <c r="B659" s="257"/>
      <c r="C659" s="257"/>
      <c r="D659" s="257"/>
      <c r="E659" s="257"/>
      <c r="F659" s="257"/>
      <c r="G659" s="257"/>
      <c r="H659" s="257"/>
      <c r="I659" s="257"/>
      <c r="J659" s="257"/>
      <c r="K659" s="257"/>
      <c r="L659" s="257"/>
      <c r="M659" s="257"/>
      <c r="N659" s="257"/>
      <c r="O659" s="257"/>
      <c r="P659" s="257"/>
      <c r="Q659" s="257"/>
      <c r="R659" s="257"/>
      <c r="S659" s="257"/>
      <c r="T659" s="257"/>
      <c r="U659" s="257"/>
      <c r="V659" s="257"/>
      <c r="W659" s="257"/>
      <c r="X659" s="257"/>
      <c r="Y659" s="257"/>
      <c r="Z659" s="257"/>
    </row>
    <row r="660" spans="1:26" ht="12.75" customHeight="1" x14ac:dyDescent="0.25">
      <c r="A660" s="257"/>
      <c r="B660" s="257"/>
      <c r="C660" s="257"/>
      <c r="D660" s="257"/>
      <c r="E660" s="257"/>
      <c r="F660" s="257"/>
      <c r="G660" s="257"/>
      <c r="H660" s="257"/>
      <c r="I660" s="257"/>
      <c r="J660" s="257"/>
      <c r="K660" s="257"/>
      <c r="L660" s="257"/>
      <c r="M660" s="257"/>
      <c r="N660" s="257"/>
      <c r="O660" s="257"/>
      <c r="P660" s="257"/>
      <c r="Q660" s="257"/>
      <c r="R660" s="257"/>
      <c r="S660" s="257"/>
      <c r="T660" s="257"/>
      <c r="U660" s="257"/>
      <c r="V660" s="257"/>
      <c r="W660" s="257"/>
      <c r="X660" s="257"/>
      <c r="Y660" s="257"/>
      <c r="Z660" s="257"/>
    </row>
    <row r="661" spans="1:26" ht="12.75" customHeight="1" x14ac:dyDescent="0.25">
      <c r="A661" s="257"/>
      <c r="B661" s="257"/>
      <c r="C661" s="257"/>
      <c r="D661" s="257"/>
      <c r="E661" s="257"/>
      <c r="F661" s="257"/>
      <c r="G661" s="257"/>
      <c r="H661" s="257"/>
      <c r="I661" s="257"/>
      <c r="J661" s="257"/>
      <c r="K661" s="257"/>
      <c r="L661" s="257"/>
      <c r="M661" s="257"/>
      <c r="N661" s="257"/>
      <c r="O661" s="257"/>
      <c r="P661" s="257"/>
      <c r="Q661" s="257"/>
      <c r="R661" s="257"/>
      <c r="S661" s="257"/>
      <c r="T661" s="257"/>
      <c r="U661" s="257"/>
      <c r="V661" s="257"/>
      <c r="W661" s="257"/>
      <c r="X661" s="257"/>
      <c r="Y661" s="257"/>
      <c r="Z661" s="257"/>
    </row>
    <row r="662" spans="1:26" ht="12.75" customHeight="1" x14ac:dyDescent="0.25">
      <c r="A662" s="257"/>
      <c r="B662" s="257"/>
      <c r="C662" s="257"/>
      <c r="D662" s="257"/>
      <c r="E662" s="257"/>
      <c r="F662" s="257"/>
      <c r="G662" s="257"/>
      <c r="H662" s="257"/>
      <c r="I662" s="257"/>
      <c r="J662" s="257"/>
      <c r="K662" s="257"/>
      <c r="L662" s="257"/>
      <c r="M662" s="257"/>
      <c r="N662" s="257"/>
      <c r="O662" s="257"/>
      <c r="P662" s="257"/>
      <c r="Q662" s="257"/>
      <c r="R662" s="257"/>
      <c r="S662" s="257"/>
      <c r="T662" s="257"/>
      <c r="U662" s="257"/>
      <c r="V662" s="257"/>
      <c r="W662" s="257"/>
      <c r="X662" s="257"/>
      <c r="Y662" s="257"/>
      <c r="Z662" s="257"/>
    </row>
    <row r="663" spans="1:26" ht="12.75" customHeight="1" x14ac:dyDescent="0.25">
      <c r="A663" s="257"/>
      <c r="B663" s="257"/>
      <c r="C663" s="257"/>
      <c r="D663" s="257"/>
      <c r="E663" s="257"/>
      <c r="F663" s="257"/>
      <c r="G663" s="257"/>
      <c r="H663" s="257"/>
      <c r="I663" s="257"/>
      <c r="J663" s="257"/>
      <c r="K663" s="257"/>
      <c r="L663" s="257"/>
      <c r="M663" s="257"/>
      <c r="N663" s="257"/>
      <c r="O663" s="257"/>
      <c r="P663" s="257"/>
      <c r="Q663" s="257"/>
      <c r="R663" s="257"/>
      <c r="S663" s="257"/>
      <c r="T663" s="257"/>
      <c r="U663" s="257"/>
      <c r="V663" s="257"/>
      <c r="W663" s="257"/>
      <c r="X663" s="257"/>
      <c r="Y663" s="257"/>
      <c r="Z663" s="257"/>
    </row>
    <row r="664" spans="1:26" ht="12.75" customHeight="1" x14ac:dyDescent="0.25">
      <c r="A664" s="257"/>
      <c r="B664" s="257"/>
      <c r="C664" s="257"/>
      <c r="D664" s="257"/>
      <c r="E664" s="257"/>
      <c r="F664" s="257"/>
      <c r="G664" s="257"/>
      <c r="H664" s="257"/>
      <c r="I664" s="257"/>
      <c r="J664" s="257"/>
      <c r="K664" s="257"/>
      <c r="L664" s="257"/>
      <c r="M664" s="257"/>
      <c r="N664" s="257"/>
      <c r="O664" s="257"/>
      <c r="P664" s="257"/>
      <c r="Q664" s="257"/>
      <c r="R664" s="257"/>
      <c r="S664" s="257"/>
      <c r="T664" s="257"/>
      <c r="U664" s="257"/>
      <c r="V664" s="257"/>
      <c r="W664" s="257"/>
      <c r="X664" s="257"/>
      <c r="Y664" s="257"/>
      <c r="Z664" s="257"/>
    </row>
    <row r="665" spans="1:26" ht="12.75" customHeight="1" x14ac:dyDescent="0.25">
      <c r="A665" s="257"/>
      <c r="B665" s="257"/>
      <c r="C665" s="257"/>
      <c r="D665" s="257"/>
      <c r="E665" s="257"/>
      <c r="F665" s="257"/>
      <c r="G665" s="257"/>
      <c r="H665" s="257"/>
      <c r="I665" s="257"/>
      <c r="J665" s="257"/>
      <c r="K665" s="257"/>
      <c r="L665" s="257"/>
      <c r="M665" s="257"/>
      <c r="N665" s="257"/>
      <c r="O665" s="257"/>
      <c r="P665" s="257"/>
      <c r="Q665" s="257"/>
      <c r="R665" s="257"/>
      <c r="S665" s="257"/>
      <c r="T665" s="257"/>
      <c r="U665" s="257"/>
      <c r="V665" s="257"/>
      <c r="W665" s="257"/>
      <c r="X665" s="257"/>
      <c r="Y665" s="257"/>
      <c r="Z665" s="257"/>
    </row>
    <row r="666" spans="1:26" ht="12.75" customHeight="1" x14ac:dyDescent="0.25">
      <c r="A666" s="257"/>
      <c r="B666" s="257"/>
      <c r="C666" s="257"/>
      <c r="D666" s="257"/>
      <c r="E666" s="257"/>
      <c r="F666" s="257"/>
      <c r="G666" s="257"/>
      <c r="H666" s="257"/>
      <c r="I666" s="257"/>
      <c r="J666" s="257"/>
      <c r="K666" s="257"/>
      <c r="L666" s="257"/>
      <c r="M666" s="257"/>
      <c r="N666" s="257"/>
      <c r="O666" s="257"/>
      <c r="P666" s="257"/>
      <c r="Q666" s="257"/>
      <c r="R666" s="257"/>
      <c r="S666" s="257"/>
      <c r="T666" s="257"/>
      <c r="U666" s="257"/>
      <c r="V666" s="257"/>
      <c r="W666" s="257"/>
      <c r="X666" s="257"/>
      <c r="Y666" s="257"/>
      <c r="Z666" s="257"/>
    </row>
    <row r="667" spans="1:26" ht="12.75" customHeight="1" x14ac:dyDescent="0.25">
      <c r="A667" s="257"/>
      <c r="B667" s="257"/>
      <c r="C667" s="257"/>
      <c r="D667" s="257"/>
      <c r="E667" s="257"/>
      <c r="F667" s="257"/>
      <c r="G667" s="257"/>
      <c r="H667" s="257"/>
      <c r="I667" s="257"/>
      <c r="J667" s="257"/>
      <c r="K667" s="257"/>
      <c r="L667" s="257"/>
      <c r="M667" s="257"/>
      <c r="N667" s="257"/>
      <c r="O667" s="257"/>
      <c r="P667" s="257"/>
      <c r="Q667" s="257"/>
      <c r="R667" s="257"/>
      <c r="S667" s="257"/>
      <c r="T667" s="257"/>
      <c r="U667" s="257"/>
      <c r="V667" s="257"/>
      <c r="W667" s="257"/>
      <c r="X667" s="257"/>
      <c r="Y667" s="257"/>
      <c r="Z667" s="257"/>
    </row>
    <row r="668" spans="1:26" ht="12.75" customHeight="1" x14ac:dyDescent="0.25">
      <c r="A668" s="257"/>
      <c r="B668" s="257"/>
      <c r="C668" s="257"/>
      <c r="D668" s="257"/>
      <c r="E668" s="257"/>
      <c r="F668" s="257"/>
      <c r="G668" s="257"/>
      <c r="H668" s="257"/>
      <c r="I668" s="257"/>
      <c r="J668" s="257"/>
      <c r="K668" s="257"/>
      <c r="L668" s="257"/>
      <c r="M668" s="257"/>
      <c r="N668" s="257"/>
      <c r="O668" s="257"/>
      <c r="P668" s="257"/>
      <c r="Q668" s="257"/>
      <c r="R668" s="257"/>
      <c r="S668" s="257"/>
      <c r="T668" s="257"/>
      <c r="U668" s="257"/>
      <c r="V668" s="257"/>
      <c r="W668" s="257"/>
      <c r="X668" s="257"/>
      <c r="Y668" s="257"/>
      <c r="Z668" s="257"/>
    </row>
    <row r="669" spans="1:26" ht="12.75" customHeight="1" x14ac:dyDescent="0.25">
      <c r="A669" s="257"/>
      <c r="B669" s="257"/>
      <c r="C669" s="257"/>
      <c r="D669" s="257"/>
      <c r="E669" s="257"/>
      <c r="F669" s="257"/>
      <c r="G669" s="257"/>
      <c r="H669" s="257"/>
      <c r="I669" s="257"/>
      <c r="J669" s="257"/>
      <c r="K669" s="257"/>
      <c r="L669" s="257"/>
      <c r="M669" s="257"/>
      <c r="N669" s="257"/>
      <c r="O669" s="257"/>
      <c r="P669" s="257"/>
      <c r="Q669" s="257"/>
      <c r="R669" s="257"/>
      <c r="S669" s="257"/>
      <c r="T669" s="257"/>
      <c r="U669" s="257"/>
      <c r="V669" s="257"/>
      <c r="W669" s="257"/>
      <c r="X669" s="257"/>
      <c r="Y669" s="257"/>
      <c r="Z669" s="257"/>
    </row>
    <row r="670" spans="1:26" ht="12.75" customHeight="1" x14ac:dyDescent="0.25">
      <c r="A670" s="257"/>
      <c r="B670" s="257"/>
      <c r="C670" s="257"/>
      <c r="D670" s="257"/>
      <c r="E670" s="257"/>
      <c r="F670" s="257"/>
      <c r="G670" s="257"/>
      <c r="H670" s="257"/>
      <c r="I670" s="257"/>
      <c r="J670" s="257"/>
      <c r="K670" s="257"/>
      <c r="L670" s="257"/>
      <c r="M670" s="257"/>
      <c r="N670" s="257"/>
      <c r="O670" s="257"/>
      <c r="P670" s="257"/>
      <c r="Q670" s="257"/>
      <c r="R670" s="257"/>
      <c r="S670" s="257"/>
      <c r="T670" s="257"/>
      <c r="U670" s="257"/>
      <c r="V670" s="257"/>
      <c r="W670" s="257"/>
      <c r="X670" s="257"/>
      <c r="Y670" s="257"/>
      <c r="Z670" s="257"/>
    </row>
    <row r="671" spans="1:26" ht="12.75" customHeight="1" x14ac:dyDescent="0.25">
      <c r="A671" s="257"/>
      <c r="B671" s="257"/>
      <c r="C671" s="257"/>
      <c r="D671" s="257"/>
      <c r="E671" s="257"/>
      <c r="F671" s="257"/>
      <c r="G671" s="257"/>
      <c r="H671" s="257"/>
      <c r="I671" s="257"/>
      <c r="J671" s="257"/>
      <c r="K671" s="257"/>
      <c r="L671" s="257"/>
      <c r="M671" s="257"/>
      <c r="N671" s="257"/>
      <c r="O671" s="257"/>
      <c r="P671" s="257"/>
      <c r="Q671" s="257"/>
      <c r="R671" s="257"/>
      <c r="S671" s="257"/>
      <c r="T671" s="257"/>
      <c r="U671" s="257"/>
      <c r="V671" s="257"/>
      <c r="W671" s="257"/>
      <c r="X671" s="257"/>
      <c r="Y671" s="257"/>
      <c r="Z671" s="257"/>
    </row>
    <row r="672" spans="1:26" ht="12.75" customHeight="1" x14ac:dyDescent="0.25">
      <c r="A672" s="257"/>
      <c r="B672" s="257"/>
      <c r="C672" s="257"/>
      <c r="D672" s="257"/>
      <c r="E672" s="257"/>
      <c r="F672" s="257"/>
      <c r="G672" s="257"/>
      <c r="H672" s="257"/>
      <c r="I672" s="257"/>
      <c r="J672" s="257"/>
      <c r="K672" s="257"/>
      <c r="L672" s="257"/>
      <c r="M672" s="257"/>
      <c r="N672" s="257"/>
      <c r="O672" s="257"/>
      <c r="P672" s="257"/>
      <c r="Q672" s="257"/>
      <c r="R672" s="257"/>
      <c r="S672" s="257"/>
      <c r="T672" s="257"/>
      <c r="U672" s="257"/>
      <c r="V672" s="257"/>
      <c r="W672" s="257"/>
      <c r="X672" s="257"/>
      <c r="Y672" s="257"/>
      <c r="Z672" s="257"/>
    </row>
    <row r="673" spans="1:26" ht="12.75" customHeight="1" x14ac:dyDescent="0.25">
      <c r="A673" s="257"/>
      <c r="B673" s="257"/>
      <c r="C673" s="257"/>
      <c r="D673" s="257"/>
      <c r="E673" s="257"/>
      <c r="F673" s="257"/>
      <c r="G673" s="257"/>
      <c r="H673" s="257"/>
      <c r="I673" s="257"/>
      <c r="J673" s="257"/>
      <c r="K673" s="257"/>
      <c r="L673" s="257"/>
      <c r="M673" s="257"/>
      <c r="N673" s="257"/>
      <c r="O673" s="257"/>
      <c r="P673" s="257"/>
      <c r="Q673" s="257"/>
      <c r="R673" s="257"/>
      <c r="S673" s="257"/>
      <c r="T673" s="257"/>
      <c r="U673" s="257"/>
      <c r="V673" s="257"/>
      <c r="W673" s="257"/>
      <c r="X673" s="257"/>
      <c r="Y673" s="257"/>
      <c r="Z673" s="257"/>
    </row>
    <row r="674" spans="1:26" ht="12.75" customHeight="1" x14ac:dyDescent="0.25">
      <c r="A674" s="257"/>
      <c r="B674" s="257"/>
      <c r="C674" s="257"/>
      <c r="D674" s="257"/>
      <c r="E674" s="257"/>
      <c r="F674" s="257"/>
      <c r="G674" s="257"/>
      <c r="H674" s="257"/>
      <c r="I674" s="257"/>
      <c r="J674" s="257"/>
      <c r="K674" s="257"/>
      <c r="L674" s="257"/>
      <c r="M674" s="257"/>
      <c r="N674" s="257"/>
      <c r="O674" s="257"/>
      <c r="P674" s="257"/>
      <c r="Q674" s="257"/>
      <c r="R674" s="257"/>
      <c r="S674" s="257"/>
      <c r="T674" s="257"/>
      <c r="U674" s="257"/>
      <c r="V674" s="257"/>
      <c r="W674" s="257"/>
      <c r="X674" s="257"/>
      <c r="Y674" s="257"/>
      <c r="Z674" s="257"/>
    </row>
    <row r="675" spans="1:26" ht="12.75" customHeight="1" x14ac:dyDescent="0.25">
      <c r="A675" s="257"/>
      <c r="B675" s="257"/>
      <c r="C675" s="257"/>
      <c r="D675" s="257"/>
      <c r="E675" s="257"/>
      <c r="F675" s="257"/>
      <c r="G675" s="257"/>
      <c r="H675" s="257"/>
      <c r="I675" s="257"/>
      <c r="J675" s="257"/>
      <c r="K675" s="257"/>
      <c r="L675" s="257"/>
      <c r="M675" s="257"/>
      <c r="N675" s="257"/>
      <c r="O675" s="257"/>
      <c r="P675" s="257"/>
      <c r="Q675" s="257"/>
      <c r="R675" s="257"/>
      <c r="S675" s="257"/>
      <c r="T675" s="257"/>
      <c r="U675" s="257"/>
      <c r="V675" s="257"/>
      <c r="W675" s="257"/>
      <c r="X675" s="257"/>
      <c r="Y675" s="257"/>
      <c r="Z675" s="257"/>
    </row>
    <row r="676" spans="1:26" ht="12.75" customHeight="1" x14ac:dyDescent="0.25">
      <c r="A676" s="257"/>
      <c r="B676" s="257"/>
      <c r="C676" s="257"/>
      <c r="D676" s="257"/>
      <c r="E676" s="257"/>
      <c r="F676" s="257"/>
      <c r="G676" s="257"/>
      <c r="H676" s="257"/>
      <c r="I676" s="257"/>
      <c r="J676" s="257"/>
      <c r="K676" s="257"/>
      <c r="L676" s="257"/>
      <c r="M676" s="257"/>
      <c r="N676" s="257"/>
      <c r="O676" s="257"/>
      <c r="P676" s="257"/>
      <c r="Q676" s="257"/>
      <c r="R676" s="257"/>
      <c r="S676" s="257"/>
      <c r="T676" s="257"/>
      <c r="U676" s="257"/>
      <c r="V676" s="257"/>
      <c r="W676" s="257"/>
      <c r="X676" s="257"/>
      <c r="Y676" s="257"/>
      <c r="Z676" s="257"/>
    </row>
    <row r="677" spans="1:26" ht="12.75" customHeight="1" x14ac:dyDescent="0.25">
      <c r="A677" s="257"/>
      <c r="B677" s="257"/>
      <c r="C677" s="257"/>
      <c r="D677" s="257"/>
      <c r="E677" s="257"/>
      <c r="F677" s="257"/>
      <c r="G677" s="257"/>
      <c r="H677" s="257"/>
      <c r="I677" s="257"/>
      <c r="J677" s="257"/>
      <c r="K677" s="257"/>
      <c r="L677" s="257"/>
      <c r="M677" s="257"/>
      <c r="N677" s="257"/>
      <c r="O677" s="257"/>
      <c r="P677" s="257"/>
      <c r="Q677" s="257"/>
      <c r="R677" s="257"/>
      <c r="S677" s="257"/>
      <c r="T677" s="257"/>
      <c r="U677" s="257"/>
      <c r="V677" s="257"/>
      <c r="W677" s="257"/>
      <c r="X677" s="257"/>
      <c r="Y677" s="257"/>
      <c r="Z677" s="257"/>
    </row>
    <row r="678" spans="1:26" ht="12.75" customHeight="1" x14ac:dyDescent="0.25">
      <c r="A678" s="257"/>
      <c r="B678" s="257"/>
      <c r="C678" s="257"/>
      <c r="D678" s="257"/>
      <c r="E678" s="257"/>
      <c r="F678" s="257"/>
      <c r="G678" s="257"/>
      <c r="H678" s="257"/>
      <c r="I678" s="257"/>
      <c r="J678" s="257"/>
      <c r="K678" s="257"/>
      <c r="L678" s="257"/>
      <c r="M678" s="257"/>
      <c r="N678" s="257"/>
      <c r="O678" s="257"/>
      <c r="P678" s="257"/>
      <c r="Q678" s="257"/>
      <c r="R678" s="257"/>
      <c r="S678" s="257"/>
      <c r="T678" s="257"/>
      <c r="U678" s="257"/>
      <c r="V678" s="257"/>
      <c r="W678" s="257"/>
      <c r="X678" s="257"/>
      <c r="Y678" s="257"/>
      <c r="Z678" s="257"/>
    </row>
    <row r="679" spans="1:26" ht="12.75" customHeight="1" x14ac:dyDescent="0.25">
      <c r="A679" s="257"/>
      <c r="B679" s="257"/>
      <c r="C679" s="257"/>
      <c r="D679" s="257"/>
      <c r="E679" s="257"/>
      <c r="F679" s="257"/>
      <c r="G679" s="257"/>
      <c r="H679" s="257"/>
      <c r="I679" s="257"/>
      <c r="J679" s="257"/>
      <c r="K679" s="257"/>
      <c r="L679" s="257"/>
      <c r="M679" s="257"/>
      <c r="N679" s="257"/>
      <c r="O679" s="257"/>
      <c r="P679" s="257"/>
      <c r="Q679" s="257"/>
      <c r="R679" s="257"/>
      <c r="S679" s="257"/>
      <c r="T679" s="257"/>
      <c r="U679" s="257"/>
      <c r="V679" s="257"/>
      <c r="W679" s="257"/>
      <c r="X679" s="257"/>
      <c r="Y679" s="257"/>
      <c r="Z679" s="257"/>
    </row>
    <row r="680" spans="1:26" ht="12.75" customHeight="1" x14ac:dyDescent="0.25">
      <c r="A680" s="257"/>
      <c r="B680" s="257"/>
      <c r="C680" s="257"/>
      <c r="D680" s="257"/>
      <c r="E680" s="257"/>
      <c r="F680" s="257"/>
      <c r="G680" s="257"/>
      <c r="H680" s="257"/>
      <c r="I680" s="257"/>
      <c r="J680" s="257"/>
      <c r="K680" s="257"/>
      <c r="L680" s="257"/>
      <c r="M680" s="257"/>
      <c r="N680" s="257"/>
      <c r="O680" s="257"/>
      <c r="P680" s="257"/>
      <c r="Q680" s="257"/>
      <c r="R680" s="257"/>
      <c r="S680" s="257"/>
      <c r="T680" s="257"/>
      <c r="U680" s="257"/>
      <c r="V680" s="257"/>
      <c r="W680" s="257"/>
      <c r="X680" s="257"/>
      <c r="Y680" s="257"/>
      <c r="Z680" s="257"/>
    </row>
    <row r="681" spans="1:26" ht="12.75" customHeight="1" x14ac:dyDescent="0.25">
      <c r="A681" s="257"/>
      <c r="B681" s="257"/>
      <c r="C681" s="257"/>
      <c r="D681" s="257"/>
      <c r="E681" s="257"/>
      <c r="F681" s="257"/>
      <c r="G681" s="257"/>
      <c r="H681" s="257"/>
      <c r="I681" s="257"/>
      <c r="J681" s="257"/>
      <c r="K681" s="257"/>
      <c r="L681" s="257"/>
      <c r="M681" s="257"/>
      <c r="N681" s="257"/>
      <c r="O681" s="257"/>
      <c r="P681" s="257"/>
      <c r="Q681" s="257"/>
      <c r="R681" s="257"/>
      <c r="S681" s="257"/>
      <c r="T681" s="257"/>
      <c r="U681" s="257"/>
      <c r="V681" s="257"/>
      <c r="W681" s="257"/>
      <c r="X681" s="257"/>
      <c r="Y681" s="257"/>
      <c r="Z681" s="257"/>
    </row>
    <row r="682" spans="1:26" ht="12.75" customHeight="1" x14ac:dyDescent="0.25">
      <c r="A682" s="257"/>
      <c r="B682" s="257"/>
      <c r="C682" s="257"/>
      <c r="D682" s="257"/>
      <c r="E682" s="257"/>
      <c r="F682" s="257"/>
      <c r="G682" s="257"/>
      <c r="H682" s="257"/>
      <c r="I682" s="257"/>
      <c r="J682" s="257"/>
      <c r="K682" s="257"/>
      <c r="L682" s="257"/>
      <c r="M682" s="257"/>
      <c r="N682" s="257"/>
      <c r="O682" s="257"/>
      <c r="P682" s="257"/>
      <c r="Q682" s="257"/>
      <c r="R682" s="257"/>
      <c r="S682" s="257"/>
      <c r="T682" s="257"/>
      <c r="U682" s="257"/>
      <c r="V682" s="257"/>
      <c r="W682" s="257"/>
      <c r="X682" s="257"/>
      <c r="Y682" s="257"/>
      <c r="Z682" s="257"/>
    </row>
    <row r="683" spans="1:26" ht="12.75" customHeight="1" x14ac:dyDescent="0.25">
      <c r="A683" s="257"/>
      <c r="B683" s="257"/>
      <c r="C683" s="257"/>
      <c r="D683" s="257"/>
      <c r="E683" s="257"/>
      <c r="F683" s="257"/>
      <c r="G683" s="257"/>
      <c r="H683" s="257"/>
      <c r="I683" s="257"/>
      <c r="J683" s="257"/>
      <c r="K683" s="257"/>
      <c r="L683" s="257"/>
      <c r="M683" s="257"/>
      <c r="N683" s="257"/>
      <c r="O683" s="257"/>
      <c r="P683" s="257"/>
      <c r="Q683" s="257"/>
      <c r="R683" s="257"/>
      <c r="S683" s="257"/>
      <c r="T683" s="257"/>
      <c r="U683" s="257"/>
      <c r="V683" s="257"/>
      <c r="W683" s="257"/>
      <c r="X683" s="257"/>
      <c r="Y683" s="257"/>
      <c r="Z683" s="257"/>
    </row>
    <row r="684" spans="1:26" ht="12.75" customHeight="1" x14ac:dyDescent="0.25">
      <c r="A684" s="257"/>
      <c r="B684" s="257"/>
      <c r="C684" s="257"/>
      <c r="D684" s="257"/>
      <c r="E684" s="257"/>
      <c r="F684" s="257"/>
      <c r="G684" s="257"/>
      <c r="H684" s="257"/>
      <c r="I684" s="257"/>
      <c r="J684" s="257"/>
      <c r="K684" s="257"/>
      <c r="L684" s="257"/>
      <c r="M684" s="257"/>
      <c r="N684" s="257"/>
      <c r="O684" s="257"/>
      <c r="P684" s="257"/>
      <c r="Q684" s="257"/>
      <c r="R684" s="257"/>
      <c r="S684" s="257"/>
      <c r="T684" s="257"/>
      <c r="U684" s="257"/>
      <c r="V684" s="257"/>
      <c r="W684" s="257"/>
      <c r="X684" s="257"/>
      <c r="Y684" s="257"/>
      <c r="Z684" s="257"/>
    </row>
    <row r="685" spans="1:26" ht="12.75" customHeight="1" x14ac:dyDescent="0.25">
      <c r="A685" s="257"/>
      <c r="B685" s="257"/>
      <c r="C685" s="257"/>
      <c r="D685" s="257"/>
      <c r="E685" s="257"/>
      <c r="F685" s="257"/>
      <c r="G685" s="257"/>
      <c r="H685" s="257"/>
      <c r="I685" s="257"/>
      <c r="J685" s="257"/>
      <c r="K685" s="257"/>
      <c r="L685" s="257"/>
      <c r="M685" s="257"/>
      <c r="N685" s="257"/>
      <c r="O685" s="257"/>
      <c r="P685" s="257"/>
      <c r="Q685" s="257"/>
      <c r="R685" s="257"/>
      <c r="S685" s="257"/>
      <c r="T685" s="257"/>
      <c r="U685" s="257"/>
      <c r="V685" s="257"/>
      <c r="W685" s="257"/>
      <c r="X685" s="257"/>
      <c r="Y685" s="257"/>
      <c r="Z685" s="257"/>
    </row>
    <row r="686" spans="1:26" ht="12.75" customHeight="1" x14ac:dyDescent="0.25">
      <c r="A686" s="257"/>
      <c r="B686" s="257"/>
      <c r="C686" s="257"/>
      <c r="D686" s="257"/>
      <c r="E686" s="257"/>
      <c r="F686" s="257"/>
      <c r="G686" s="257"/>
      <c r="H686" s="257"/>
      <c r="I686" s="257"/>
      <c r="J686" s="257"/>
      <c r="K686" s="257"/>
      <c r="L686" s="257"/>
      <c r="M686" s="257"/>
      <c r="N686" s="257"/>
      <c r="O686" s="257"/>
      <c r="P686" s="257"/>
      <c r="Q686" s="257"/>
      <c r="R686" s="257"/>
      <c r="S686" s="257"/>
      <c r="T686" s="257"/>
      <c r="U686" s="257"/>
      <c r="V686" s="257"/>
      <c r="W686" s="257"/>
      <c r="X686" s="257"/>
      <c r="Y686" s="257"/>
      <c r="Z686" s="257"/>
    </row>
    <row r="687" spans="1:26" ht="12.75" customHeight="1" x14ac:dyDescent="0.25">
      <c r="A687" s="257"/>
      <c r="B687" s="257"/>
      <c r="C687" s="257"/>
      <c r="D687" s="257"/>
      <c r="E687" s="257"/>
      <c r="F687" s="257"/>
      <c r="G687" s="257"/>
      <c r="H687" s="257"/>
      <c r="I687" s="257"/>
      <c r="J687" s="257"/>
      <c r="K687" s="257"/>
      <c r="L687" s="257"/>
      <c r="M687" s="257"/>
      <c r="N687" s="257"/>
      <c r="O687" s="257"/>
      <c r="P687" s="257"/>
      <c r="Q687" s="257"/>
      <c r="R687" s="257"/>
      <c r="S687" s="257"/>
      <c r="T687" s="257"/>
      <c r="U687" s="257"/>
      <c r="V687" s="257"/>
      <c r="W687" s="257"/>
      <c r="X687" s="257"/>
      <c r="Y687" s="257"/>
      <c r="Z687" s="257"/>
    </row>
    <row r="688" spans="1:26" ht="12.75" customHeight="1" x14ac:dyDescent="0.25">
      <c r="A688" s="257"/>
      <c r="B688" s="257"/>
      <c r="C688" s="257"/>
      <c r="D688" s="257"/>
      <c r="E688" s="257"/>
      <c r="F688" s="257"/>
      <c r="G688" s="257"/>
      <c r="H688" s="257"/>
      <c r="I688" s="257"/>
      <c r="J688" s="257"/>
      <c r="K688" s="257"/>
      <c r="L688" s="257"/>
      <c r="M688" s="257"/>
      <c r="N688" s="257"/>
      <c r="O688" s="257"/>
      <c r="P688" s="257"/>
      <c r="Q688" s="257"/>
      <c r="R688" s="257"/>
      <c r="S688" s="257"/>
      <c r="T688" s="257"/>
      <c r="U688" s="257"/>
      <c r="V688" s="257"/>
      <c r="W688" s="257"/>
      <c r="X688" s="257"/>
      <c r="Y688" s="257"/>
      <c r="Z688" s="257"/>
    </row>
    <row r="689" spans="1:26" ht="12.75" customHeight="1" x14ac:dyDescent="0.25">
      <c r="A689" s="257"/>
      <c r="B689" s="257"/>
      <c r="C689" s="257"/>
      <c r="D689" s="257"/>
      <c r="E689" s="257"/>
      <c r="F689" s="257"/>
      <c r="G689" s="257"/>
      <c r="H689" s="257"/>
      <c r="I689" s="257"/>
      <c r="J689" s="257"/>
      <c r="K689" s="257"/>
      <c r="L689" s="257"/>
      <c r="M689" s="257"/>
      <c r="N689" s="257"/>
      <c r="O689" s="257"/>
      <c r="P689" s="257"/>
      <c r="Q689" s="257"/>
      <c r="R689" s="257"/>
      <c r="S689" s="257"/>
      <c r="T689" s="257"/>
      <c r="U689" s="257"/>
      <c r="V689" s="257"/>
      <c r="W689" s="257"/>
      <c r="X689" s="257"/>
      <c r="Y689" s="257"/>
      <c r="Z689" s="257"/>
    </row>
    <row r="690" spans="1:26" ht="12.75" customHeight="1" x14ac:dyDescent="0.25">
      <c r="A690" s="257"/>
      <c r="B690" s="257"/>
      <c r="C690" s="257"/>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row>
    <row r="691" spans="1:26" ht="12.75" customHeight="1" x14ac:dyDescent="0.25">
      <c r="A691" s="257"/>
      <c r="B691" s="257"/>
      <c r="C691" s="257"/>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row>
    <row r="692" spans="1:26" ht="12.75" customHeight="1" x14ac:dyDescent="0.25">
      <c r="A692" s="257"/>
      <c r="B692" s="257"/>
      <c r="C692" s="257"/>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row>
    <row r="693" spans="1:26" ht="12.75" customHeight="1" x14ac:dyDescent="0.25">
      <c r="A693" s="257"/>
      <c r="B693" s="257"/>
      <c r="C693" s="257"/>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row>
    <row r="694" spans="1:26" ht="12.75" customHeight="1" x14ac:dyDescent="0.25">
      <c r="A694" s="257"/>
      <c r="B694" s="257"/>
      <c r="C694" s="257"/>
      <c r="D694" s="257"/>
      <c r="E694" s="257"/>
      <c r="F694" s="257"/>
      <c r="G694" s="257"/>
      <c r="H694" s="257"/>
      <c r="I694" s="257"/>
      <c r="J694" s="257"/>
      <c r="K694" s="257"/>
      <c r="L694" s="257"/>
      <c r="M694" s="257"/>
      <c r="N694" s="257"/>
      <c r="O694" s="257"/>
      <c r="P694" s="257"/>
      <c r="Q694" s="257"/>
      <c r="R694" s="257"/>
      <c r="S694" s="257"/>
      <c r="T694" s="257"/>
      <c r="U694" s="257"/>
      <c r="V694" s="257"/>
      <c r="W694" s="257"/>
      <c r="X694" s="257"/>
      <c r="Y694" s="257"/>
      <c r="Z694" s="257"/>
    </row>
    <row r="695" spans="1:26" ht="12.75" customHeight="1" x14ac:dyDescent="0.25">
      <c r="A695" s="257"/>
      <c r="B695" s="257"/>
      <c r="C695" s="257"/>
      <c r="D695" s="257"/>
      <c r="E695" s="257"/>
      <c r="F695" s="257"/>
      <c r="G695" s="257"/>
      <c r="H695" s="257"/>
      <c r="I695" s="257"/>
      <c r="J695" s="257"/>
      <c r="K695" s="257"/>
      <c r="L695" s="257"/>
      <c r="M695" s="257"/>
      <c r="N695" s="257"/>
      <c r="O695" s="257"/>
      <c r="P695" s="257"/>
      <c r="Q695" s="257"/>
      <c r="R695" s="257"/>
      <c r="S695" s="257"/>
      <c r="T695" s="257"/>
      <c r="U695" s="257"/>
      <c r="V695" s="257"/>
      <c r="W695" s="257"/>
      <c r="X695" s="257"/>
      <c r="Y695" s="257"/>
      <c r="Z695" s="257"/>
    </row>
    <row r="696" spans="1:26" ht="12.75" customHeight="1" x14ac:dyDescent="0.25">
      <c r="A696" s="257"/>
      <c r="B696" s="257"/>
      <c r="C696" s="257"/>
      <c r="D696" s="257"/>
      <c r="E696" s="257"/>
      <c r="F696" s="257"/>
      <c r="G696" s="257"/>
      <c r="H696" s="257"/>
      <c r="I696" s="257"/>
      <c r="J696" s="257"/>
      <c r="K696" s="257"/>
      <c r="L696" s="257"/>
      <c r="M696" s="257"/>
      <c r="N696" s="257"/>
      <c r="O696" s="257"/>
      <c r="P696" s="257"/>
      <c r="Q696" s="257"/>
      <c r="R696" s="257"/>
      <c r="S696" s="257"/>
      <c r="T696" s="257"/>
      <c r="U696" s="257"/>
      <c r="V696" s="257"/>
      <c r="W696" s="257"/>
      <c r="X696" s="257"/>
      <c r="Y696" s="257"/>
      <c r="Z696" s="257"/>
    </row>
    <row r="697" spans="1:26" ht="12.75" customHeight="1" x14ac:dyDescent="0.25">
      <c r="A697" s="257"/>
      <c r="B697" s="257"/>
      <c r="C697" s="257"/>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row>
    <row r="698" spans="1:26" ht="12.75" customHeight="1" x14ac:dyDescent="0.25">
      <c r="A698" s="257"/>
      <c r="B698" s="257"/>
      <c r="C698" s="257"/>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row>
    <row r="699" spans="1:26" ht="12.75" customHeight="1" x14ac:dyDescent="0.25">
      <c r="A699" s="257"/>
      <c r="B699" s="257"/>
      <c r="C699" s="257"/>
      <c r="D699" s="257"/>
      <c r="E699" s="257"/>
      <c r="F699" s="257"/>
      <c r="G699" s="257"/>
      <c r="H699" s="257"/>
      <c r="I699" s="257"/>
      <c r="J699" s="257"/>
      <c r="K699" s="257"/>
      <c r="L699" s="257"/>
      <c r="M699" s="257"/>
      <c r="N699" s="257"/>
      <c r="O699" s="257"/>
      <c r="P699" s="257"/>
      <c r="Q699" s="257"/>
      <c r="R699" s="257"/>
      <c r="S699" s="257"/>
      <c r="T699" s="257"/>
      <c r="U699" s="257"/>
      <c r="V699" s="257"/>
      <c r="W699" s="257"/>
      <c r="X699" s="257"/>
      <c r="Y699" s="257"/>
      <c r="Z699" s="257"/>
    </row>
    <row r="700" spans="1:26" ht="12.75" customHeight="1" x14ac:dyDescent="0.25">
      <c r="A700" s="257"/>
      <c r="B700" s="257"/>
      <c r="C700" s="257"/>
      <c r="D700" s="257"/>
      <c r="E700" s="257"/>
      <c r="F700" s="257"/>
      <c r="G700" s="257"/>
      <c r="H700" s="257"/>
      <c r="I700" s="257"/>
      <c r="J700" s="257"/>
      <c r="K700" s="257"/>
      <c r="L700" s="257"/>
      <c r="M700" s="257"/>
      <c r="N700" s="257"/>
      <c r="O700" s="257"/>
      <c r="P700" s="257"/>
      <c r="Q700" s="257"/>
      <c r="R700" s="257"/>
      <c r="S700" s="257"/>
      <c r="T700" s="257"/>
      <c r="U700" s="257"/>
      <c r="V700" s="257"/>
      <c r="W700" s="257"/>
      <c r="X700" s="257"/>
      <c r="Y700" s="257"/>
      <c r="Z700" s="257"/>
    </row>
    <row r="701" spans="1:26" ht="12.75" customHeight="1" x14ac:dyDescent="0.25">
      <c r="A701" s="257"/>
      <c r="B701" s="257"/>
      <c r="C701" s="257"/>
      <c r="D701" s="257"/>
      <c r="E701" s="257"/>
      <c r="F701" s="257"/>
      <c r="G701" s="257"/>
      <c r="H701" s="257"/>
      <c r="I701" s="257"/>
      <c r="J701" s="257"/>
      <c r="K701" s="257"/>
      <c r="L701" s="257"/>
      <c r="M701" s="257"/>
      <c r="N701" s="257"/>
      <c r="O701" s="257"/>
      <c r="P701" s="257"/>
      <c r="Q701" s="257"/>
      <c r="R701" s="257"/>
      <c r="S701" s="257"/>
      <c r="T701" s="257"/>
      <c r="U701" s="257"/>
      <c r="V701" s="257"/>
      <c r="W701" s="257"/>
      <c r="X701" s="257"/>
      <c r="Y701" s="257"/>
      <c r="Z701" s="257"/>
    </row>
    <row r="702" spans="1:26" ht="12.75" customHeight="1" x14ac:dyDescent="0.25">
      <c r="A702" s="257"/>
      <c r="B702" s="257"/>
      <c r="C702" s="257"/>
      <c r="D702" s="257"/>
      <c r="E702" s="257"/>
      <c r="F702" s="257"/>
      <c r="G702" s="257"/>
      <c r="H702" s="257"/>
      <c r="I702" s="257"/>
      <c r="J702" s="257"/>
      <c r="K702" s="257"/>
      <c r="L702" s="257"/>
      <c r="M702" s="257"/>
      <c r="N702" s="257"/>
      <c r="O702" s="257"/>
      <c r="P702" s="257"/>
      <c r="Q702" s="257"/>
      <c r="R702" s="257"/>
      <c r="S702" s="257"/>
      <c r="T702" s="257"/>
      <c r="U702" s="257"/>
      <c r="V702" s="257"/>
      <c r="W702" s="257"/>
      <c r="X702" s="257"/>
      <c r="Y702" s="257"/>
      <c r="Z702" s="257"/>
    </row>
    <row r="703" spans="1:26" ht="12.75" customHeight="1" x14ac:dyDescent="0.25">
      <c r="A703" s="257"/>
      <c r="B703" s="257"/>
      <c r="C703" s="257"/>
      <c r="D703" s="257"/>
      <c r="E703" s="257"/>
      <c r="F703" s="257"/>
      <c r="G703" s="257"/>
      <c r="H703" s="257"/>
      <c r="I703" s="257"/>
      <c r="J703" s="257"/>
      <c r="K703" s="257"/>
      <c r="L703" s="257"/>
      <c r="M703" s="257"/>
      <c r="N703" s="257"/>
      <c r="O703" s="257"/>
      <c r="P703" s="257"/>
      <c r="Q703" s="257"/>
      <c r="R703" s="257"/>
      <c r="S703" s="257"/>
      <c r="T703" s="257"/>
      <c r="U703" s="257"/>
      <c r="V703" s="257"/>
      <c r="W703" s="257"/>
      <c r="X703" s="257"/>
      <c r="Y703" s="257"/>
      <c r="Z703" s="257"/>
    </row>
    <row r="704" spans="1:26" ht="12.75" customHeight="1" x14ac:dyDescent="0.25">
      <c r="A704" s="257"/>
      <c r="B704" s="257"/>
      <c r="C704" s="257"/>
      <c r="D704" s="257"/>
      <c r="E704" s="257"/>
      <c r="F704" s="257"/>
      <c r="G704" s="257"/>
      <c r="H704" s="257"/>
      <c r="I704" s="257"/>
      <c r="J704" s="257"/>
      <c r="K704" s="257"/>
      <c r="L704" s="257"/>
      <c r="M704" s="257"/>
      <c r="N704" s="257"/>
      <c r="O704" s="257"/>
      <c r="P704" s="257"/>
      <c r="Q704" s="257"/>
      <c r="R704" s="257"/>
      <c r="S704" s="257"/>
      <c r="T704" s="257"/>
      <c r="U704" s="257"/>
      <c r="V704" s="257"/>
      <c r="W704" s="257"/>
      <c r="X704" s="257"/>
      <c r="Y704" s="257"/>
      <c r="Z704" s="257"/>
    </row>
    <row r="705" spans="1:26" ht="12.75" customHeight="1" x14ac:dyDescent="0.25">
      <c r="A705" s="257"/>
      <c r="B705" s="257"/>
      <c r="C705" s="257"/>
      <c r="D705" s="257"/>
      <c r="E705" s="257"/>
      <c r="F705" s="257"/>
      <c r="G705" s="257"/>
      <c r="H705" s="257"/>
      <c r="I705" s="257"/>
      <c r="J705" s="257"/>
      <c r="K705" s="257"/>
      <c r="L705" s="257"/>
      <c r="M705" s="257"/>
      <c r="N705" s="257"/>
      <c r="O705" s="257"/>
      <c r="P705" s="257"/>
      <c r="Q705" s="257"/>
      <c r="R705" s="257"/>
      <c r="S705" s="257"/>
      <c r="T705" s="257"/>
      <c r="U705" s="257"/>
      <c r="V705" s="257"/>
      <c r="W705" s="257"/>
      <c r="X705" s="257"/>
      <c r="Y705" s="257"/>
      <c r="Z705" s="257"/>
    </row>
    <row r="706" spans="1:26" ht="12.75" customHeight="1" x14ac:dyDescent="0.25">
      <c r="A706" s="257"/>
      <c r="B706" s="257"/>
      <c r="C706" s="257"/>
      <c r="D706" s="257"/>
      <c r="E706" s="257"/>
      <c r="F706" s="257"/>
      <c r="G706" s="257"/>
      <c r="H706" s="257"/>
      <c r="I706" s="257"/>
      <c r="J706" s="257"/>
      <c r="K706" s="257"/>
      <c r="L706" s="257"/>
      <c r="M706" s="257"/>
      <c r="N706" s="257"/>
      <c r="O706" s="257"/>
      <c r="P706" s="257"/>
      <c r="Q706" s="257"/>
      <c r="R706" s="257"/>
      <c r="S706" s="257"/>
      <c r="T706" s="257"/>
      <c r="U706" s="257"/>
      <c r="V706" s="257"/>
      <c r="W706" s="257"/>
      <c r="X706" s="257"/>
      <c r="Y706" s="257"/>
      <c r="Z706" s="257"/>
    </row>
    <row r="707" spans="1:26" ht="12.75" customHeight="1" x14ac:dyDescent="0.25">
      <c r="A707" s="257"/>
      <c r="B707" s="257"/>
      <c r="C707" s="257"/>
      <c r="D707" s="257"/>
      <c r="E707" s="257"/>
      <c r="F707" s="257"/>
      <c r="G707" s="257"/>
      <c r="H707" s="257"/>
      <c r="I707" s="257"/>
      <c r="J707" s="257"/>
      <c r="K707" s="257"/>
      <c r="L707" s="257"/>
      <c r="M707" s="257"/>
      <c r="N707" s="257"/>
      <c r="O707" s="257"/>
      <c r="P707" s="257"/>
      <c r="Q707" s="257"/>
      <c r="R707" s="257"/>
      <c r="S707" s="257"/>
      <c r="T707" s="257"/>
      <c r="U707" s="257"/>
      <c r="V707" s="257"/>
      <c r="W707" s="257"/>
      <c r="X707" s="257"/>
      <c r="Y707" s="257"/>
      <c r="Z707" s="257"/>
    </row>
    <row r="708" spans="1:26" ht="12.75" customHeight="1" x14ac:dyDescent="0.25">
      <c r="A708" s="257"/>
      <c r="B708" s="257"/>
      <c r="C708" s="257"/>
      <c r="D708" s="257"/>
      <c r="E708" s="257"/>
      <c r="F708" s="257"/>
      <c r="G708" s="257"/>
      <c r="H708" s="257"/>
      <c r="I708" s="257"/>
      <c r="J708" s="257"/>
      <c r="K708" s="257"/>
      <c r="L708" s="257"/>
      <c r="M708" s="257"/>
      <c r="N708" s="257"/>
      <c r="O708" s="257"/>
      <c r="P708" s="257"/>
      <c r="Q708" s="257"/>
      <c r="R708" s="257"/>
      <c r="S708" s="257"/>
      <c r="T708" s="257"/>
      <c r="U708" s="257"/>
      <c r="V708" s="257"/>
      <c r="W708" s="257"/>
      <c r="X708" s="257"/>
      <c r="Y708" s="257"/>
      <c r="Z708" s="257"/>
    </row>
    <row r="709" spans="1:26" ht="12.75" customHeight="1" x14ac:dyDescent="0.25">
      <c r="A709" s="257"/>
      <c r="B709" s="257"/>
      <c r="C709" s="257"/>
      <c r="D709" s="257"/>
      <c r="E709" s="257"/>
      <c r="F709" s="257"/>
      <c r="G709" s="257"/>
      <c r="H709" s="257"/>
      <c r="I709" s="257"/>
      <c r="J709" s="257"/>
      <c r="K709" s="257"/>
      <c r="L709" s="257"/>
      <c r="M709" s="257"/>
      <c r="N709" s="257"/>
      <c r="O709" s="257"/>
      <c r="P709" s="257"/>
      <c r="Q709" s="257"/>
      <c r="R709" s="257"/>
      <c r="S709" s="257"/>
      <c r="T709" s="257"/>
      <c r="U709" s="257"/>
      <c r="V709" s="257"/>
      <c r="W709" s="257"/>
      <c r="X709" s="257"/>
      <c r="Y709" s="257"/>
      <c r="Z709" s="257"/>
    </row>
    <row r="710" spans="1:26" ht="12.75" customHeight="1" x14ac:dyDescent="0.25">
      <c r="A710" s="257"/>
      <c r="B710" s="257"/>
      <c r="C710" s="257"/>
      <c r="D710" s="257"/>
      <c r="E710" s="257"/>
      <c r="F710" s="257"/>
      <c r="G710" s="257"/>
      <c r="H710" s="257"/>
      <c r="I710" s="257"/>
      <c r="J710" s="257"/>
      <c r="K710" s="257"/>
      <c r="L710" s="257"/>
      <c r="M710" s="257"/>
      <c r="N710" s="257"/>
      <c r="O710" s="257"/>
      <c r="P710" s="257"/>
      <c r="Q710" s="257"/>
      <c r="R710" s="257"/>
      <c r="S710" s="257"/>
      <c r="T710" s="257"/>
      <c r="U710" s="257"/>
      <c r="V710" s="257"/>
      <c r="W710" s="257"/>
      <c r="X710" s="257"/>
      <c r="Y710" s="257"/>
      <c r="Z710" s="257"/>
    </row>
    <row r="711" spans="1:26" ht="12.75" customHeight="1" x14ac:dyDescent="0.25">
      <c r="A711" s="257"/>
      <c r="B711" s="257"/>
      <c r="C711" s="257"/>
      <c r="D711" s="257"/>
      <c r="E711" s="257"/>
      <c r="F711" s="257"/>
      <c r="G711" s="257"/>
      <c r="H711" s="257"/>
      <c r="I711" s="257"/>
      <c r="J711" s="257"/>
      <c r="K711" s="257"/>
      <c r="L711" s="257"/>
      <c r="M711" s="257"/>
      <c r="N711" s="257"/>
      <c r="O711" s="257"/>
      <c r="P711" s="257"/>
      <c r="Q711" s="257"/>
      <c r="R711" s="257"/>
      <c r="S711" s="257"/>
      <c r="T711" s="257"/>
      <c r="U711" s="257"/>
      <c r="V711" s="257"/>
      <c r="W711" s="257"/>
      <c r="X711" s="257"/>
      <c r="Y711" s="257"/>
      <c r="Z711" s="257"/>
    </row>
    <row r="712" spans="1:26" ht="12.75" customHeight="1" x14ac:dyDescent="0.25">
      <c r="A712" s="257"/>
      <c r="B712" s="257"/>
      <c r="C712" s="257"/>
      <c r="D712" s="257"/>
      <c r="E712" s="257"/>
      <c r="F712" s="257"/>
      <c r="G712" s="257"/>
      <c r="H712" s="257"/>
      <c r="I712" s="257"/>
      <c r="J712" s="257"/>
      <c r="K712" s="257"/>
      <c r="L712" s="257"/>
      <c r="M712" s="257"/>
      <c r="N712" s="257"/>
      <c r="O712" s="257"/>
      <c r="P712" s="257"/>
      <c r="Q712" s="257"/>
      <c r="R712" s="257"/>
      <c r="S712" s="257"/>
      <c r="T712" s="257"/>
      <c r="U712" s="257"/>
      <c r="V712" s="257"/>
      <c r="W712" s="257"/>
      <c r="X712" s="257"/>
      <c r="Y712" s="257"/>
      <c r="Z712" s="257"/>
    </row>
    <row r="713" spans="1:26" ht="12.75" customHeight="1" x14ac:dyDescent="0.25">
      <c r="A713" s="257"/>
      <c r="B713" s="257"/>
      <c r="C713" s="257"/>
      <c r="D713" s="257"/>
      <c r="E713" s="257"/>
      <c r="F713" s="257"/>
      <c r="G713" s="257"/>
      <c r="H713" s="257"/>
      <c r="I713" s="257"/>
      <c r="J713" s="257"/>
      <c r="K713" s="257"/>
      <c r="L713" s="257"/>
      <c r="M713" s="257"/>
      <c r="N713" s="257"/>
      <c r="O713" s="257"/>
      <c r="P713" s="257"/>
      <c r="Q713" s="257"/>
      <c r="R713" s="257"/>
      <c r="S713" s="257"/>
      <c r="T713" s="257"/>
      <c r="U713" s="257"/>
      <c r="V713" s="257"/>
      <c r="W713" s="257"/>
      <c r="X713" s="257"/>
      <c r="Y713" s="257"/>
      <c r="Z713" s="257"/>
    </row>
    <row r="714" spans="1:26" ht="12.75" customHeight="1" x14ac:dyDescent="0.25">
      <c r="A714" s="257"/>
      <c r="B714" s="257"/>
      <c r="C714" s="257"/>
      <c r="D714" s="257"/>
      <c r="E714" s="257"/>
      <c r="F714" s="257"/>
      <c r="G714" s="257"/>
      <c r="H714" s="257"/>
      <c r="I714" s="257"/>
      <c r="J714" s="257"/>
      <c r="K714" s="257"/>
      <c r="L714" s="257"/>
      <c r="M714" s="257"/>
      <c r="N714" s="257"/>
      <c r="O714" s="257"/>
      <c r="P714" s="257"/>
      <c r="Q714" s="257"/>
      <c r="R714" s="257"/>
      <c r="S714" s="257"/>
      <c r="T714" s="257"/>
      <c r="U714" s="257"/>
      <c r="V714" s="257"/>
      <c r="W714" s="257"/>
      <c r="X714" s="257"/>
      <c r="Y714" s="257"/>
      <c r="Z714" s="257"/>
    </row>
    <row r="715" spans="1:26" ht="12.75" customHeight="1" x14ac:dyDescent="0.25">
      <c r="A715" s="257"/>
      <c r="B715" s="257"/>
      <c r="C715" s="257"/>
      <c r="D715" s="257"/>
      <c r="E715" s="257"/>
      <c r="F715" s="257"/>
      <c r="G715" s="257"/>
      <c r="H715" s="257"/>
      <c r="I715" s="257"/>
      <c r="J715" s="257"/>
      <c r="K715" s="257"/>
      <c r="L715" s="257"/>
      <c r="M715" s="257"/>
      <c r="N715" s="257"/>
      <c r="O715" s="257"/>
      <c r="P715" s="257"/>
      <c r="Q715" s="257"/>
      <c r="R715" s="257"/>
      <c r="S715" s="257"/>
      <c r="T715" s="257"/>
      <c r="U715" s="257"/>
      <c r="V715" s="257"/>
      <c r="W715" s="257"/>
      <c r="X715" s="257"/>
      <c r="Y715" s="257"/>
      <c r="Z715" s="257"/>
    </row>
    <row r="716" spans="1:26" ht="12.75" customHeight="1" x14ac:dyDescent="0.25">
      <c r="A716" s="257"/>
      <c r="B716" s="257"/>
      <c r="C716" s="257"/>
      <c r="D716" s="257"/>
      <c r="E716" s="257"/>
      <c r="F716" s="257"/>
      <c r="G716" s="257"/>
      <c r="H716" s="257"/>
      <c r="I716" s="257"/>
      <c r="J716" s="257"/>
      <c r="K716" s="257"/>
      <c r="L716" s="257"/>
      <c r="M716" s="257"/>
      <c r="N716" s="257"/>
      <c r="O716" s="257"/>
      <c r="P716" s="257"/>
      <c r="Q716" s="257"/>
      <c r="R716" s="257"/>
      <c r="S716" s="257"/>
      <c r="T716" s="257"/>
      <c r="U716" s="257"/>
      <c r="V716" s="257"/>
      <c r="W716" s="257"/>
      <c r="X716" s="257"/>
      <c r="Y716" s="257"/>
      <c r="Z716" s="257"/>
    </row>
    <row r="717" spans="1:26" ht="12.75" customHeight="1" x14ac:dyDescent="0.25">
      <c r="A717" s="257"/>
      <c r="B717" s="257"/>
      <c r="C717" s="257"/>
      <c r="D717" s="257"/>
      <c r="E717" s="257"/>
      <c r="F717" s="257"/>
      <c r="G717" s="257"/>
      <c r="H717" s="257"/>
      <c r="I717" s="257"/>
      <c r="J717" s="257"/>
      <c r="K717" s="257"/>
      <c r="L717" s="257"/>
      <c r="M717" s="257"/>
      <c r="N717" s="257"/>
      <c r="O717" s="257"/>
      <c r="P717" s="257"/>
      <c r="Q717" s="257"/>
      <c r="R717" s="257"/>
      <c r="S717" s="257"/>
      <c r="T717" s="257"/>
      <c r="U717" s="257"/>
      <c r="V717" s="257"/>
      <c r="W717" s="257"/>
      <c r="X717" s="257"/>
      <c r="Y717" s="257"/>
      <c r="Z717" s="257"/>
    </row>
    <row r="718" spans="1:26" ht="12.75" customHeight="1" x14ac:dyDescent="0.25">
      <c r="A718" s="257"/>
      <c r="B718" s="257"/>
      <c r="C718" s="257"/>
      <c r="D718" s="257"/>
      <c r="E718" s="257"/>
      <c r="F718" s="257"/>
      <c r="G718" s="257"/>
      <c r="H718" s="257"/>
      <c r="I718" s="257"/>
      <c r="J718" s="257"/>
      <c r="K718" s="257"/>
      <c r="L718" s="257"/>
      <c r="M718" s="257"/>
      <c r="N718" s="257"/>
      <c r="O718" s="257"/>
      <c r="P718" s="257"/>
      <c r="Q718" s="257"/>
      <c r="R718" s="257"/>
      <c r="S718" s="257"/>
      <c r="T718" s="257"/>
      <c r="U718" s="257"/>
      <c r="V718" s="257"/>
      <c r="W718" s="257"/>
      <c r="X718" s="257"/>
      <c r="Y718" s="257"/>
      <c r="Z718" s="257"/>
    </row>
    <row r="719" spans="1:26" ht="12.75" customHeight="1" x14ac:dyDescent="0.25">
      <c r="A719" s="257"/>
      <c r="B719" s="257"/>
      <c r="C719" s="257"/>
      <c r="D719" s="257"/>
      <c r="E719" s="257"/>
      <c r="F719" s="257"/>
      <c r="G719" s="257"/>
      <c r="H719" s="257"/>
      <c r="I719" s="257"/>
      <c r="J719" s="257"/>
      <c r="K719" s="257"/>
      <c r="L719" s="257"/>
      <c r="M719" s="257"/>
      <c r="N719" s="257"/>
      <c r="O719" s="257"/>
      <c r="P719" s="257"/>
      <c r="Q719" s="257"/>
      <c r="R719" s="257"/>
      <c r="S719" s="257"/>
      <c r="T719" s="257"/>
      <c r="U719" s="257"/>
      <c r="V719" s="257"/>
      <c r="W719" s="257"/>
      <c r="X719" s="257"/>
      <c r="Y719" s="257"/>
      <c r="Z719" s="257"/>
    </row>
    <row r="720" spans="1:26" ht="12.75" customHeight="1" x14ac:dyDescent="0.25">
      <c r="A720" s="257"/>
      <c r="B720" s="257"/>
      <c r="C720" s="257"/>
      <c r="D720" s="257"/>
      <c r="E720" s="257"/>
      <c r="F720" s="257"/>
      <c r="G720" s="257"/>
      <c r="H720" s="257"/>
      <c r="I720" s="257"/>
      <c r="J720" s="257"/>
      <c r="K720" s="257"/>
      <c r="L720" s="257"/>
      <c r="M720" s="257"/>
      <c r="N720" s="257"/>
      <c r="O720" s="257"/>
      <c r="P720" s="257"/>
      <c r="Q720" s="257"/>
      <c r="R720" s="257"/>
      <c r="S720" s="257"/>
      <c r="T720" s="257"/>
      <c r="U720" s="257"/>
      <c r="V720" s="257"/>
      <c r="W720" s="257"/>
      <c r="X720" s="257"/>
      <c r="Y720" s="257"/>
      <c r="Z720" s="257"/>
    </row>
    <row r="721" spans="1:26" ht="12.75" customHeight="1" x14ac:dyDescent="0.25">
      <c r="A721" s="257"/>
      <c r="B721" s="257"/>
      <c r="C721" s="257"/>
      <c r="D721" s="257"/>
      <c r="E721" s="257"/>
      <c r="F721" s="257"/>
      <c r="G721" s="257"/>
      <c r="H721" s="257"/>
      <c r="I721" s="257"/>
      <c r="J721" s="257"/>
      <c r="K721" s="257"/>
      <c r="L721" s="257"/>
      <c r="M721" s="257"/>
      <c r="N721" s="257"/>
      <c r="O721" s="257"/>
      <c r="P721" s="257"/>
      <c r="Q721" s="257"/>
      <c r="R721" s="257"/>
      <c r="S721" s="257"/>
      <c r="T721" s="257"/>
      <c r="U721" s="257"/>
      <c r="V721" s="257"/>
      <c r="W721" s="257"/>
      <c r="X721" s="257"/>
      <c r="Y721" s="257"/>
      <c r="Z721" s="257"/>
    </row>
    <row r="722" spans="1:26" ht="12.75" customHeight="1" x14ac:dyDescent="0.25">
      <c r="A722" s="257"/>
      <c r="B722" s="257"/>
      <c r="C722" s="257"/>
      <c r="D722" s="257"/>
      <c r="E722" s="257"/>
      <c r="F722" s="257"/>
      <c r="G722" s="257"/>
      <c r="H722" s="257"/>
      <c r="I722" s="257"/>
      <c r="J722" s="257"/>
      <c r="K722" s="257"/>
      <c r="L722" s="257"/>
      <c r="M722" s="257"/>
      <c r="N722" s="257"/>
      <c r="O722" s="257"/>
      <c r="P722" s="257"/>
      <c r="Q722" s="257"/>
      <c r="R722" s="257"/>
      <c r="S722" s="257"/>
      <c r="T722" s="257"/>
      <c r="U722" s="257"/>
      <c r="V722" s="257"/>
      <c r="W722" s="257"/>
      <c r="X722" s="257"/>
      <c r="Y722" s="257"/>
      <c r="Z722" s="257"/>
    </row>
    <row r="723" spans="1:26" ht="12.75" customHeight="1" x14ac:dyDescent="0.25">
      <c r="A723" s="257"/>
      <c r="B723" s="257"/>
      <c r="C723" s="257"/>
      <c r="D723" s="257"/>
      <c r="E723" s="257"/>
      <c r="F723" s="257"/>
      <c r="G723" s="257"/>
      <c r="H723" s="257"/>
      <c r="I723" s="257"/>
      <c r="J723" s="257"/>
      <c r="K723" s="257"/>
      <c r="L723" s="257"/>
      <c r="M723" s="257"/>
      <c r="N723" s="257"/>
      <c r="O723" s="257"/>
      <c r="P723" s="257"/>
      <c r="Q723" s="257"/>
      <c r="R723" s="257"/>
      <c r="S723" s="257"/>
      <c r="T723" s="257"/>
      <c r="U723" s="257"/>
      <c r="V723" s="257"/>
      <c r="W723" s="257"/>
      <c r="X723" s="257"/>
      <c r="Y723" s="257"/>
      <c r="Z723" s="257"/>
    </row>
    <row r="724" spans="1:26" ht="12.75" customHeight="1" x14ac:dyDescent="0.25">
      <c r="A724" s="257"/>
      <c r="B724" s="257"/>
      <c r="C724" s="257"/>
      <c r="D724" s="257"/>
      <c r="E724" s="257"/>
      <c r="F724" s="257"/>
      <c r="G724" s="257"/>
      <c r="H724" s="257"/>
      <c r="I724" s="257"/>
      <c r="J724" s="257"/>
      <c r="K724" s="257"/>
      <c r="L724" s="257"/>
      <c r="M724" s="257"/>
      <c r="N724" s="257"/>
      <c r="O724" s="257"/>
      <c r="P724" s="257"/>
      <c r="Q724" s="257"/>
      <c r="R724" s="257"/>
      <c r="S724" s="257"/>
      <c r="T724" s="257"/>
      <c r="U724" s="257"/>
      <c r="V724" s="257"/>
      <c r="W724" s="257"/>
      <c r="X724" s="257"/>
      <c r="Y724" s="257"/>
      <c r="Z724" s="257"/>
    </row>
    <row r="725" spans="1:26" ht="12.75" customHeight="1" x14ac:dyDescent="0.25">
      <c r="A725" s="257"/>
      <c r="B725" s="257"/>
      <c r="C725" s="257"/>
      <c r="D725" s="257"/>
      <c r="E725" s="257"/>
      <c r="F725" s="257"/>
      <c r="G725" s="257"/>
      <c r="H725" s="257"/>
      <c r="I725" s="257"/>
      <c r="J725" s="257"/>
      <c r="K725" s="257"/>
      <c r="L725" s="257"/>
      <c r="M725" s="257"/>
      <c r="N725" s="257"/>
      <c r="O725" s="257"/>
      <c r="P725" s="257"/>
      <c r="Q725" s="257"/>
      <c r="R725" s="257"/>
      <c r="S725" s="257"/>
      <c r="T725" s="257"/>
      <c r="U725" s="257"/>
      <c r="V725" s="257"/>
      <c r="W725" s="257"/>
      <c r="X725" s="257"/>
      <c r="Y725" s="257"/>
      <c r="Z725" s="257"/>
    </row>
    <row r="726" spans="1:26" ht="12.75" customHeight="1" x14ac:dyDescent="0.25">
      <c r="A726" s="257"/>
      <c r="B726" s="257"/>
      <c r="C726" s="257"/>
      <c r="D726" s="257"/>
      <c r="E726" s="257"/>
      <c r="F726" s="257"/>
      <c r="G726" s="257"/>
      <c r="H726" s="257"/>
      <c r="I726" s="257"/>
      <c r="J726" s="257"/>
      <c r="K726" s="257"/>
      <c r="L726" s="257"/>
      <c r="M726" s="257"/>
      <c r="N726" s="257"/>
      <c r="O726" s="257"/>
      <c r="P726" s="257"/>
      <c r="Q726" s="257"/>
      <c r="R726" s="257"/>
      <c r="S726" s="257"/>
      <c r="T726" s="257"/>
      <c r="U726" s="257"/>
      <c r="V726" s="257"/>
      <c r="W726" s="257"/>
      <c r="X726" s="257"/>
      <c r="Y726" s="257"/>
      <c r="Z726" s="257"/>
    </row>
    <row r="727" spans="1:26" ht="12.75" customHeight="1" x14ac:dyDescent="0.25">
      <c r="A727" s="257"/>
      <c r="B727" s="257"/>
      <c r="C727" s="257"/>
      <c r="D727" s="257"/>
      <c r="E727" s="257"/>
      <c r="F727" s="257"/>
      <c r="G727" s="257"/>
      <c r="H727" s="257"/>
      <c r="I727" s="257"/>
      <c r="J727" s="257"/>
      <c r="K727" s="257"/>
      <c r="L727" s="257"/>
      <c r="M727" s="257"/>
      <c r="N727" s="257"/>
      <c r="O727" s="257"/>
      <c r="P727" s="257"/>
      <c r="Q727" s="257"/>
      <c r="R727" s="257"/>
      <c r="S727" s="257"/>
      <c r="T727" s="257"/>
      <c r="U727" s="257"/>
      <c r="V727" s="257"/>
      <c r="W727" s="257"/>
      <c r="X727" s="257"/>
      <c r="Y727" s="257"/>
      <c r="Z727" s="257"/>
    </row>
    <row r="728" spans="1:26" ht="12.75" customHeight="1" x14ac:dyDescent="0.25">
      <c r="A728" s="257"/>
      <c r="B728" s="257"/>
      <c r="C728" s="257"/>
      <c r="D728" s="257"/>
      <c r="E728" s="257"/>
      <c r="F728" s="257"/>
      <c r="G728" s="257"/>
      <c r="H728" s="257"/>
      <c r="I728" s="257"/>
      <c r="J728" s="257"/>
      <c r="K728" s="257"/>
      <c r="L728" s="257"/>
      <c r="M728" s="257"/>
      <c r="N728" s="257"/>
      <c r="O728" s="257"/>
      <c r="P728" s="257"/>
      <c r="Q728" s="257"/>
      <c r="R728" s="257"/>
      <c r="S728" s="257"/>
      <c r="T728" s="257"/>
      <c r="U728" s="257"/>
      <c r="V728" s="257"/>
      <c r="W728" s="257"/>
      <c r="X728" s="257"/>
      <c r="Y728" s="257"/>
      <c r="Z728" s="257"/>
    </row>
    <row r="729" spans="1:26" ht="12.75" customHeight="1" x14ac:dyDescent="0.25">
      <c r="A729" s="257"/>
      <c r="B729" s="257"/>
      <c r="C729" s="257"/>
      <c r="D729" s="257"/>
      <c r="E729" s="257"/>
      <c r="F729" s="257"/>
      <c r="G729" s="257"/>
      <c r="H729" s="257"/>
      <c r="I729" s="257"/>
      <c r="J729" s="257"/>
      <c r="K729" s="257"/>
      <c r="L729" s="257"/>
      <c r="M729" s="257"/>
      <c r="N729" s="257"/>
      <c r="O729" s="257"/>
      <c r="P729" s="257"/>
      <c r="Q729" s="257"/>
      <c r="R729" s="257"/>
      <c r="S729" s="257"/>
      <c r="T729" s="257"/>
      <c r="U729" s="257"/>
      <c r="V729" s="257"/>
      <c r="W729" s="257"/>
      <c r="X729" s="257"/>
      <c r="Y729" s="257"/>
      <c r="Z729" s="257"/>
    </row>
    <row r="730" spans="1:26" ht="12.75" customHeight="1" x14ac:dyDescent="0.25">
      <c r="A730" s="257"/>
      <c r="B730" s="257"/>
      <c r="C730" s="257"/>
      <c r="D730" s="257"/>
      <c r="E730" s="257"/>
      <c r="F730" s="257"/>
      <c r="G730" s="257"/>
      <c r="H730" s="257"/>
      <c r="I730" s="257"/>
      <c r="J730" s="257"/>
      <c r="K730" s="257"/>
      <c r="L730" s="257"/>
      <c r="M730" s="257"/>
      <c r="N730" s="257"/>
      <c r="O730" s="257"/>
      <c r="P730" s="257"/>
      <c r="Q730" s="257"/>
      <c r="R730" s="257"/>
      <c r="S730" s="257"/>
      <c r="T730" s="257"/>
      <c r="U730" s="257"/>
      <c r="V730" s="257"/>
      <c r="W730" s="257"/>
      <c r="X730" s="257"/>
      <c r="Y730" s="257"/>
      <c r="Z730" s="257"/>
    </row>
    <row r="731" spans="1:26" ht="12.75" customHeight="1" x14ac:dyDescent="0.25">
      <c r="A731" s="257"/>
      <c r="B731" s="257"/>
      <c r="C731" s="257"/>
      <c r="D731" s="257"/>
      <c r="E731" s="257"/>
      <c r="F731" s="257"/>
      <c r="G731" s="257"/>
      <c r="H731" s="257"/>
      <c r="I731" s="257"/>
      <c r="J731" s="257"/>
      <c r="K731" s="257"/>
      <c r="L731" s="257"/>
      <c r="M731" s="257"/>
      <c r="N731" s="257"/>
      <c r="O731" s="257"/>
      <c r="P731" s="257"/>
      <c r="Q731" s="257"/>
      <c r="R731" s="257"/>
      <c r="S731" s="257"/>
      <c r="T731" s="257"/>
      <c r="U731" s="257"/>
      <c r="V731" s="257"/>
      <c r="W731" s="257"/>
      <c r="X731" s="257"/>
      <c r="Y731" s="257"/>
      <c r="Z731" s="257"/>
    </row>
    <row r="732" spans="1:26" ht="12.75" customHeight="1" x14ac:dyDescent="0.25">
      <c r="A732" s="257"/>
      <c r="B732" s="257"/>
      <c r="C732" s="257"/>
      <c r="D732" s="257"/>
      <c r="E732" s="257"/>
      <c r="F732" s="257"/>
      <c r="G732" s="257"/>
      <c r="H732" s="257"/>
      <c r="I732" s="257"/>
      <c r="J732" s="257"/>
      <c r="K732" s="257"/>
      <c r="L732" s="257"/>
      <c r="M732" s="257"/>
      <c r="N732" s="257"/>
      <c r="O732" s="257"/>
      <c r="P732" s="257"/>
      <c r="Q732" s="257"/>
      <c r="R732" s="257"/>
      <c r="S732" s="257"/>
      <c r="T732" s="257"/>
      <c r="U732" s="257"/>
      <c r="V732" s="257"/>
      <c r="W732" s="257"/>
      <c r="X732" s="257"/>
      <c r="Y732" s="257"/>
      <c r="Z732" s="257"/>
    </row>
    <row r="733" spans="1:26" ht="12.75" customHeight="1" x14ac:dyDescent="0.25">
      <c r="A733" s="257"/>
      <c r="B733" s="257"/>
      <c r="C733" s="257"/>
      <c r="D733" s="257"/>
      <c r="E733" s="257"/>
      <c r="F733" s="257"/>
      <c r="G733" s="257"/>
      <c r="H733" s="257"/>
      <c r="I733" s="257"/>
      <c r="J733" s="257"/>
      <c r="K733" s="257"/>
      <c r="L733" s="257"/>
      <c r="M733" s="257"/>
      <c r="N733" s="257"/>
      <c r="O733" s="257"/>
      <c r="P733" s="257"/>
      <c r="Q733" s="257"/>
      <c r="R733" s="257"/>
      <c r="S733" s="257"/>
      <c r="T733" s="257"/>
      <c r="U733" s="257"/>
      <c r="V733" s="257"/>
      <c r="W733" s="257"/>
      <c r="X733" s="257"/>
      <c r="Y733" s="257"/>
      <c r="Z733" s="257"/>
    </row>
    <row r="734" spans="1:26" ht="12.75" customHeight="1" x14ac:dyDescent="0.25">
      <c r="A734" s="257"/>
      <c r="B734" s="257"/>
      <c r="C734" s="257"/>
      <c r="D734" s="257"/>
      <c r="E734" s="257"/>
      <c r="F734" s="257"/>
      <c r="G734" s="257"/>
      <c r="H734" s="257"/>
      <c r="I734" s="257"/>
      <c r="J734" s="257"/>
      <c r="K734" s="257"/>
      <c r="L734" s="257"/>
      <c r="M734" s="257"/>
      <c r="N734" s="257"/>
      <c r="O734" s="257"/>
      <c r="P734" s="257"/>
      <c r="Q734" s="257"/>
      <c r="R734" s="257"/>
      <c r="S734" s="257"/>
      <c r="T734" s="257"/>
      <c r="U734" s="257"/>
      <c r="V734" s="257"/>
      <c r="W734" s="257"/>
      <c r="X734" s="257"/>
      <c r="Y734" s="257"/>
      <c r="Z734" s="257"/>
    </row>
    <row r="735" spans="1:26" ht="12.75" customHeight="1" x14ac:dyDescent="0.25">
      <c r="A735" s="257"/>
      <c r="B735" s="257"/>
      <c r="C735" s="257"/>
      <c r="D735" s="257"/>
      <c r="E735" s="257"/>
      <c r="F735" s="257"/>
      <c r="G735" s="257"/>
      <c r="H735" s="257"/>
      <c r="I735" s="257"/>
      <c r="J735" s="257"/>
      <c r="K735" s="257"/>
      <c r="L735" s="257"/>
      <c r="M735" s="257"/>
      <c r="N735" s="257"/>
      <c r="O735" s="257"/>
      <c r="P735" s="257"/>
      <c r="Q735" s="257"/>
      <c r="R735" s="257"/>
      <c r="S735" s="257"/>
      <c r="T735" s="257"/>
      <c r="U735" s="257"/>
      <c r="V735" s="257"/>
      <c r="W735" s="257"/>
      <c r="X735" s="257"/>
      <c r="Y735" s="257"/>
      <c r="Z735" s="257"/>
    </row>
    <row r="736" spans="1:26" ht="12.75" customHeight="1" x14ac:dyDescent="0.25">
      <c r="A736" s="257"/>
      <c r="B736" s="257"/>
      <c r="C736" s="257"/>
      <c r="D736" s="257"/>
      <c r="E736" s="257"/>
      <c r="F736" s="257"/>
      <c r="G736" s="257"/>
      <c r="H736" s="257"/>
      <c r="I736" s="257"/>
      <c r="J736" s="257"/>
      <c r="K736" s="257"/>
      <c r="L736" s="257"/>
      <c r="M736" s="257"/>
      <c r="N736" s="257"/>
      <c r="O736" s="257"/>
      <c r="P736" s="257"/>
      <c r="Q736" s="257"/>
      <c r="R736" s="257"/>
      <c r="S736" s="257"/>
      <c r="T736" s="257"/>
      <c r="U736" s="257"/>
      <c r="V736" s="257"/>
      <c r="W736" s="257"/>
      <c r="X736" s="257"/>
      <c r="Y736" s="257"/>
      <c r="Z736" s="257"/>
    </row>
    <row r="737" spans="1:26" ht="12.75" customHeight="1" x14ac:dyDescent="0.25">
      <c r="A737" s="257"/>
      <c r="B737" s="257"/>
      <c r="C737" s="257"/>
      <c r="D737" s="257"/>
      <c r="E737" s="257"/>
      <c r="F737" s="257"/>
      <c r="G737" s="257"/>
      <c r="H737" s="257"/>
      <c r="I737" s="257"/>
      <c r="J737" s="257"/>
      <c r="K737" s="257"/>
      <c r="L737" s="257"/>
      <c r="M737" s="257"/>
      <c r="N737" s="257"/>
      <c r="O737" s="257"/>
      <c r="P737" s="257"/>
      <c r="Q737" s="257"/>
      <c r="R737" s="257"/>
      <c r="S737" s="257"/>
      <c r="T737" s="257"/>
      <c r="U737" s="257"/>
      <c r="V737" s="257"/>
      <c r="W737" s="257"/>
      <c r="X737" s="257"/>
      <c r="Y737" s="257"/>
      <c r="Z737" s="257"/>
    </row>
    <row r="738" spans="1:26" ht="12.75" customHeight="1" x14ac:dyDescent="0.25">
      <c r="A738" s="257"/>
      <c r="B738" s="257"/>
      <c r="C738" s="257"/>
      <c r="D738" s="257"/>
      <c r="E738" s="257"/>
      <c r="F738" s="257"/>
      <c r="G738" s="257"/>
      <c r="H738" s="257"/>
      <c r="I738" s="257"/>
      <c r="J738" s="257"/>
      <c r="K738" s="257"/>
      <c r="L738" s="257"/>
      <c r="M738" s="257"/>
      <c r="N738" s="257"/>
      <c r="O738" s="257"/>
      <c r="P738" s="257"/>
      <c r="Q738" s="257"/>
      <c r="R738" s="257"/>
      <c r="S738" s="257"/>
      <c r="T738" s="257"/>
      <c r="U738" s="257"/>
      <c r="V738" s="257"/>
      <c r="W738" s="257"/>
      <c r="X738" s="257"/>
      <c r="Y738" s="257"/>
      <c r="Z738" s="257"/>
    </row>
    <row r="739" spans="1:26" ht="12.75" customHeight="1" x14ac:dyDescent="0.25">
      <c r="A739" s="257"/>
      <c r="B739" s="257"/>
      <c r="C739" s="257"/>
      <c r="D739" s="257"/>
      <c r="E739" s="257"/>
      <c r="F739" s="257"/>
      <c r="G739" s="257"/>
      <c r="H739" s="257"/>
      <c r="I739" s="257"/>
      <c r="J739" s="257"/>
      <c r="K739" s="257"/>
      <c r="L739" s="257"/>
      <c r="M739" s="257"/>
      <c r="N739" s="257"/>
      <c r="O739" s="257"/>
      <c r="P739" s="257"/>
      <c r="Q739" s="257"/>
      <c r="R739" s="257"/>
      <c r="S739" s="257"/>
      <c r="T739" s="257"/>
      <c r="U739" s="257"/>
      <c r="V739" s="257"/>
      <c r="W739" s="257"/>
      <c r="X739" s="257"/>
      <c r="Y739" s="257"/>
      <c r="Z739" s="257"/>
    </row>
    <row r="740" spans="1:26" ht="12.75" customHeight="1" x14ac:dyDescent="0.25">
      <c r="A740" s="257"/>
      <c r="B740" s="257"/>
      <c r="C740" s="257"/>
      <c r="D740" s="257"/>
      <c r="E740" s="257"/>
      <c r="F740" s="257"/>
      <c r="G740" s="257"/>
      <c r="H740" s="257"/>
      <c r="I740" s="257"/>
      <c r="J740" s="257"/>
      <c r="K740" s="257"/>
      <c r="L740" s="257"/>
      <c r="M740" s="257"/>
      <c r="N740" s="257"/>
      <c r="O740" s="257"/>
      <c r="P740" s="257"/>
      <c r="Q740" s="257"/>
      <c r="R740" s="257"/>
      <c r="S740" s="257"/>
      <c r="T740" s="257"/>
      <c r="U740" s="257"/>
      <c r="V740" s="257"/>
      <c r="W740" s="257"/>
      <c r="X740" s="257"/>
      <c r="Y740" s="257"/>
      <c r="Z740" s="257"/>
    </row>
    <row r="741" spans="1:26" ht="12.75" customHeight="1" x14ac:dyDescent="0.25">
      <c r="A741" s="257"/>
      <c r="B741" s="257"/>
      <c r="C741" s="257"/>
      <c r="D741" s="257"/>
      <c r="E741" s="257"/>
      <c r="F741" s="257"/>
      <c r="G741" s="257"/>
      <c r="H741" s="257"/>
      <c r="I741" s="257"/>
      <c r="J741" s="257"/>
      <c r="K741" s="257"/>
      <c r="L741" s="257"/>
      <c r="M741" s="257"/>
      <c r="N741" s="257"/>
      <c r="O741" s="257"/>
      <c r="P741" s="257"/>
      <c r="Q741" s="257"/>
      <c r="R741" s="257"/>
      <c r="S741" s="257"/>
      <c r="T741" s="257"/>
      <c r="U741" s="257"/>
      <c r="V741" s="257"/>
      <c r="W741" s="257"/>
      <c r="X741" s="257"/>
      <c r="Y741" s="257"/>
      <c r="Z741" s="257"/>
    </row>
    <row r="742" spans="1:26" ht="12.75" customHeight="1" x14ac:dyDescent="0.25">
      <c r="A742" s="257"/>
      <c r="B742" s="257"/>
      <c r="C742" s="257"/>
      <c r="D742" s="257"/>
      <c r="E742" s="257"/>
      <c r="F742" s="257"/>
      <c r="G742" s="257"/>
      <c r="H742" s="257"/>
      <c r="I742" s="257"/>
      <c r="J742" s="257"/>
      <c r="K742" s="257"/>
      <c r="L742" s="257"/>
      <c r="M742" s="257"/>
      <c r="N742" s="257"/>
      <c r="O742" s="257"/>
      <c r="P742" s="257"/>
      <c r="Q742" s="257"/>
      <c r="R742" s="257"/>
      <c r="S742" s="257"/>
      <c r="T742" s="257"/>
      <c r="U742" s="257"/>
      <c r="V742" s="257"/>
      <c r="W742" s="257"/>
      <c r="X742" s="257"/>
      <c r="Y742" s="257"/>
      <c r="Z742" s="257"/>
    </row>
    <row r="743" spans="1:26" ht="12.75" customHeight="1" x14ac:dyDescent="0.25">
      <c r="A743" s="257"/>
      <c r="B743" s="257"/>
      <c r="C743" s="257"/>
      <c r="D743" s="257"/>
      <c r="E743" s="257"/>
      <c r="F743" s="257"/>
      <c r="G743" s="257"/>
      <c r="H743" s="257"/>
      <c r="I743" s="257"/>
      <c r="J743" s="257"/>
      <c r="K743" s="257"/>
      <c r="L743" s="257"/>
      <c r="M743" s="257"/>
      <c r="N743" s="257"/>
      <c r="O743" s="257"/>
      <c r="P743" s="257"/>
      <c r="Q743" s="257"/>
      <c r="R743" s="257"/>
      <c r="S743" s="257"/>
      <c r="T743" s="257"/>
      <c r="U743" s="257"/>
      <c r="V743" s="257"/>
      <c r="W743" s="257"/>
      <c r="X743" s="257"/>
      <c r="Y743" s="257"/>
      <c r="Z743" s="257"/>
    </row>
    <row r="744" spans="1:26" ht="12.75" customHeight="1" x14ac:dyDescent="0.25">
      <c r="A744" s="257"/>
      <c r="B744" s="257"/>
      <c r="C744" s="257"/>
      <c r="D744" s="257"/>
      <c r="E744" s="257"/>
      <c r="F744" s="257"/>
      <c r="G744" s="257"/>
      <c r="H744" s="257"/>
      <c r="I744" s="257"/>
      <c r="J744" s="257"/>
      <c r="K744" s="257"/>
      <c r="L744" s="257"/>
      <c r="M744" s="257"/>
      <c r="N744" s="257"/>
      <c r="O744" s="257"/>
      <c r="P744" s="257"/>
      <c r="Q744" s="257"/>
      <c r="R744" s="257"/>
      <c r="S744" s="257"/>
      <c r="T744" s="257"/>
      <c r="U744" s="257"/>
      <c r="V744" s="257"/>
      <c r="W744" s="257"/>
      <c r="X744" s="257"/>
      <c r="Y744" s="257"/>
      <c r="Z744" s="257"/>
    </row>
    <row r="745" spans="1:26" ht="12.75" customHeight="1" x14ac:dyDescent="0.25">
      <c r="A745" s="257"/>
      <c r="B745" s="257"/>
      <c r="C745" s="257"/>
      <c r="D745" s="257"/>
      <c r="E745" s="257"/>
      <c r="F745" s="257"/>
      <c r="G745" s="257"/>
      <c r="H745" s="257"/>
      <c r="I745" s="257"/>
      <c r="J745" s="257"/>
      <c r="K745" s="257"/>
      <c r="L745" s="257"/>
      <c r="M745" s="257"/>
      <c r="N745" s="257"/>
      <c r="O745" s="257"/>
      <c r="P745" s="257"/>
      <c r="Q745" s="257"/>
      <c r="R745" s="257"/>
      <c r="S745" s="257"/>
      <c r="T745" s="257"/>
      <c r="U745" s="257"/>
      <c r="V745" s="257"/>
      <c r="W745" s="257"/>
      <c r="X745" s="257"/>
      <c r="Y745" s="257"/>
      <c r="Z745" s="257"/>
    </row>
    <row r="746" spans="1:26" ht="12.75" customHeight="1" x14ac:dyDescent="0.25">
      <c r="A746" s="257"/>
      <c r="B746" s="257"/>
      <c r="C746" s="257"/>
      <c r="D746" s="257"/>
      <c r="E746" s="257"/>
      <c r="F746" s="257"/>
      <c r="G746" s="257"/>
      <c r="H746" s="257"/>
      <c r="I746" s="257"/>
      <c r="J746" s="257"/>
      <c r="K746" s="257"/>
      <c r="L746" s="257"/>
      <c r="M746" s="257"/>
      <c r="N746" s="257"/>
      <c r="O746" s="257"/>
      <c r="P746" s="257"/>
      <c r="Q746" s="257"/>
      <c r="R746" s="257"/>
      <c r="S746" s="257"/>
      <c r="T746" s="257"/>
      <c r="U746" s="257"/>
      <c r="V746" s="257"/>
      <c r="W746" s="257"/>
      <c r="X746" s="257"/>
      <c r="Y746" s="257"/>
      <c r="Z746" s="257"/>
    </row>
    <row r="747" spans="1:26" ht="12.75" customHeight="1" x14ac:dyDescent="0.25">
      <c r="A747" s="257"/>
      <c r="B747" s="257"/>
      <c r="C747" s="257"/>
      <c r="D747" s="257"/>
      <c r="E747" s="257"/>
      <c r="F747" s="257"/>
      <c r="G747" s="257"/>
      <c r="H747" s="257"/>
      <c r="I747" s="257"/>
      <c r="J747" s="257"/>
      <c r="K747" s="257"/>
      <c r="L747" s="257"/>
      <c r="M747" s="257"/>
      <c r="N747" s="257"/>
      <c r="O747" s="257"/>
      <c r="P747" s="257"/>
      <c r="Q747" s="257"/>
      <c r="R747" s="257"/>
      <c r="S747" s="257"/>
      <c r="T747" s="257"/>
      <c r="U747" s="257"/>
      <c r="V747" s="257"/>
      <c r="W747" s="257"/>
      <c r="X747" s="257"/>
      <c r="Y747" s="257"/>
      <c r="Z747" s="257"/>
    </row>
    <row r="748" spans="1:26" ht="12.75" customHeight="1" x14ac:dyDescent="0.25">
      <c r="A748" s="257"/>
      <c r="B748" s="257"/>
      <c r="C748" s="257"/>
      <c r="D748" s="257"/>
      <c r="E748" s="257"/>
      <c r="F748" s="257"/>
      <c r="G748" s="257"/>
      <c r="H748" s="257"/>
      <c r="I748" s="257"/>
      <c r="J748" s="257"/>
      <c r="K748" s="257"/>
      <c r="L748" s="257"/>
      <c r="M748" s="257"/>
      <c r="N748" s="257"/>
      <c r="O748" s="257"/>
      <c r="P748" s="257"/>
      <c r="Q748" s="257"/>
      <c r="R748" s="257"/>
      <c r="S748" s="257"/>
      <c r="T748" s="257"/>
      <c r="U748" s="257"/>
      <c r="V748" s="257"/>
      <c r="W748" s="257"/>
      <c r="X748" s="257"/>
      <c r="Y748" s="257"/>
      <c r="Z748" s="257"/>
    </row>
    <row r="749" spans="1:26" ht="12.75" customHeight="1" x14ac:dyDescent="0.25">
      <c r="A749" s="257"/>
      <c r="B749" s="257"/>
      <c r="C749" s="257"/>
      <c r="D749" s="257"/>
      <c r="E749" s="257"/>
      <c r="F749" s="257"/>
      <c r="G749" s="257"/>
      <c r="H749" s="257"/>
      <c r="I749" s="257"/>
      <c r="J749" s="257"/>
      <c r="K749" s="257"/>
      <c r="L749" s="257"/>
      <c r="M749" s="257"/>
      <c r="N749" s="257"/>
      <c r="O749" s="257"/>
      <c r="P749" s="257"/>
      <c r="Q749" s="257"/>
      <c r="R749" s="257"/>
      <c r="S749" s="257"/>
      <c r="T749" s="257"/>
      <c r="U749" s="257"/>
      <c r="V749" s="257"/>
      <c r="W749" s="257"/>
      <c r="X749" s="257"/>
      <c r="Y749" s="257"/>
      <c r="Z749" s="257"/>
    </row>
    <row r="750" spans="1:26" ht="12.75" customHeight="1" x14ac:dyDescent="0.25">
      <c r="A750" s="257"/>
      <c r="B750" s="257"/>
      <c r="C750" s="257"/>
      <c r="D750" s="257"/>
      <c r="E750" s="257"/>
      <c r="F750" s="257"/>
      <c r="G750" s="257"/>
      <c r="H750" s="257"/>
      <c r="I750" s="257"/>
      <c r="J750" s="257"/>
      <c r="K750" s="257"/>
      <c r="L750" s="257"/>
      <c r="M750" s="257"/>
      <c r="N750" s="257"/>
      <c r="O750" s="257"/>
      <c r="P750" s="257"/>
      <c r="Q750" s="257"/>
      <c r="R750" s="257"/>
      <c r="S750" s="257"/>
      <c r="T750" s="257"/>
      <c r="U750" s="257"/>
      <c r="V750" s="257"/>
      <c r="W750" s="257"/>
      <c r="X750" s="257"/>
      <c r="Y750" s="257"/>
      <c r="Z750" s="257"/>
    </row>
    <row r="751" spans="1:26" ht="12.75" customHeight="1" x14ac:dyDescent="0.25">
      <c r="A751" s="257"/>
      <c r="B751" s="257"/>
      <c r="C751" s="257"/>
      <c r="D751" s="257"/>
      <c r="E751" s="257"/>
      <c r="F751" s="257"/>
      <c r="G751" s="257"/>
      <c r="H751" s="257"/>
      <c r="I751" s="257"/>
      <c r="J751" s="257"/>
      <c r="K751" s="257"/>
      <c r="L751" s="257"/>
      <c r="M751" s="257"/>
      <c r="N751" s="257"/>
      <c r="O751" s="257"/>
      <c r="P751" s="257"/>
      <c r="Q751" s="257"/>
      <c r="R751" s="257"/>
      <c r="S751" s="257"/>
      <c r="T751" s="257"/>
      <c r="U751" s="257"/>
      <c r="V751" s="257"/>
      <c r="W751" s="257"/>
      <c r="X751" s="257"/>
      <c r="Y751" s="257"/>
      <c r="Z751" s="257"/>
    </row>
    <row r="752" spans="1:26" ht="12.75" customHeight="1" x14ac:dyDescent="0.25">
      <c r="A752" s="257"/>
      <c r="B752" s="257"/>
      <c r="C752" s="257"/>
      <c r="D752" s="257"/>
      <c r="E752" s="257"/>
      <c r="F752" s="257"/>
      <c r="G752" s="257"/>
      <c r="H752" s="257"/>
      <c r="I752" s="257"/>
      <c r="J752" s="257"/>
      <c r="K752" s="257"/>
      <c r="L752" s="257"/>
      <c r="M752" s="257"/>
      <c r="N752" s="257"/>
      <c r="O752" s="257"/>
      <c r="P752" s="257"/>
      <c r="Q752" s="257"/>
      <c r="R752" s="257"/>
      <c r="S752" s="257"/>
      <c r="T752" s="257"/>
      <c r="U752" s="257"/>
      <c r="V752" s="257"/>
      <c r="W752" s="257"/>
      <c r="X752" s="257"/>
      <c r="Y752" s="257"/>
      <c r="Z752" s="257"/>
    </row>
    <row r="753" spans="1:26" ht="12.75" customHeight="1" x14ac:dyDescent="0.25">
      <c r="A753" s="257"/>
      <c r="B753" s="257"/>
      <c r="C753" s="257"/>
      <c r="D753" s="257"/>
      <c r="E753" s="257"/>
      <c r="F753" s="257"/>
      <c r="G753" s="257"/>
      <c r="H753" s="257"/>
      <c r="I753" s="257"/>
      <c r="J753" s="257"/>
      <c r="K753" s="257"/>
      <c r="L753" s="257"/>
      <c r="M753" s="257"/>
      <c r="N753" s="257"/>
      <c r="O753" s="257"/>
      <c r="P753" s="257"/>
      <c r="Q753" s="257"/>
      <c r="R753" s="257"/>
      <c r="S753" s="257"/>
      <c r="T753" s="257"/>
      <c r="U753" s="257"/>
      <c r="V753" s="257"/>
      <c r="W753" s="257"/>
      <c r="X753" s="257"/>
      <c r="Y753" s="257"/>
      <c r="Z753" s="257"/>
    </row>
    <row r="754" spans="1:26" ht="12.75" customHeight="1" x14ac:dyDescent="0.25">
      <c r="A754" s="257"/>
      <c r="B754" s="257"/>
      <c r="C754" s="257"/>
      <c r="D754" s="257"/>
      <c r="E754" s="257"/>
      <c r="F754" s="257"/>
      <c r="G754" s="257"/>
      <c r="H754" s="257"/>
      <c r="I754" s="257"/>
      <c r="J754" s="257"/>
      <c r="K754" s="257"/>
      <c r="L754" s="257"/>
      <c r="M754" s="257"/>
      <c r="N754" s="257"/>
      <c r="O754" s="257"/>
      <c r="P754" s="257"/>
      <c r="Q754" s="257"/>
      <c r="R754" s="257"/>
      <c r="S754" s="257"/>
      <c r="T754" s="257"/>
      <c r="U754" s="257"/>
      <c r="V754" s="257"/>
      <c r="W754" s="257"/>
      <c r="X754" s="257"/>
      <c r="Y754" s="257"/>
      <c r="Z754" s="257"/>
    </row>
    <row r="755" spans="1:26" ht="12.75" customHeight="1" x14ac:dyDescent="0.25">
      <c r="A755" s="257"/>
      <c r="B755" s="257"/>
      <c r="C755" s="257"/>
      <c r="D755" s="257"/>
      <c r="E755" s="257"/>
      <c r="F755" s="257"/>
      <c r="G755" s="257"/>
      <c r="H755" s="257"/>
      <c r="I755" s="257"/>
      <c r="J755" s="257"/>
      <c r="K755" s="257"/>
      <c r="L755" s="257"/>
      <c r="M755" s="257"/>
      <c r="N755" s="257"/>
      <c r="O755" s="257"/>
      <c r="P755" s="257"/>
      <c r="Q755" s="257"/>
      <c r="R755" s="257"/>
      <c r="S755" s="257"/>
      <c r="T755" s="257"/>
      <c r="U755" s="257"/>
      <c r="V755" s="257"/>
      <c r="W755" s="257"/>
      <c r="X755" s="257"/>
      <c r="Y755" s="257"/>
      <c r="Z755" s="257"/>
    </row>
    <row r="756" spans="1:26" ht="12.75" customHeight="1" x14ac:dyDescent="0.25">
      <c r="A756" s="257"/>
      <c r="B756" s="257"/>
      <c r="C756" s="257"/>
      <c r="D756" s="257"/>
      <c r="E756" s="257"/>
      <c r="F756" s="257"/>
      <c r="G756" s="257"/>
      <c r="H756" s="257"/>
      <c r="I756" s="257"/>
      <c r="J756" s="257"/>
      <c r="K756" s="257"/>
      <c r="L756" s="257"/>
      <c r="M756" s="257"/>
      <c r="N756" s="257"/>
      <c r="O756" s="257"/>
      <c r="P756" s="257"/>
      <c r="Q756" s="257"/>
      <c r="R756" s="257"/>
      <c r="S756" s="257"/>
      <c r="T756" s="257"/>
      <c r="U756" s="257"/>
      <c r="V756" s="257"/>
      <c r="W756" s="257"/>
      <c r="X756" s="257"/>
      <c r="Y756" s="257"/>
      <c r="Z756" s="257"/>
    </row>
    <row r="757" spans="1:26" ht="12.75" customHeight="1" x14ac:dyDescent="0.25">
      <c r="A757" s="257"/>
      <c r="B757" s="257"/>
      <c r="C757" s="257"/>
      <c r="D757" s="257"/>
      <c r="E757" s="257"/>
      <c r="F757" s="257"/>
      <c r="G757" s="257"/>
      <c r="H757" s="257"/>
      <c r="I757" s="257"/>
      <c r="J757" s="257"/>
      <c r="K757" s="257"/>
      <c r="L757" s="257"/>
      <c r="M757" s="257"/>
      <c r="N757" s="257"/>
      <c r="O757" s="257"/>
      <c r="P757" s="257"/>
      <c r="Q757" s="257"/>
      <c r="R757" s="257"/>
      <c r="S757" s="257"/>
      <c r="T757" s="257"/>
      <c r="U757" s="257"/>
      <c r="V757" s="257"/>
      <c r="W757" s="257"/>
      <c r="X757" s="257"/>
      <c r="Y757" s="257"/>
      <c r="Z757" s="257"/>
    </row>
    <row r="758" spans="1:26" ht="12.75" customHeight="1" x14ac:dyDescent="0.25">
      <c r="A758" s="257"/>
      <c r="B758" s="257"/>
      <c r="C758" s="257"/>
      <c r="D758" s="257"/>
      <c r="E758" s="257"/>
      <c r="F758" s="257"/>
      <c r="G758" s="257"/>
      <c r="H758" s="257"/>
      <c r="I758" s="257"/>
      <c r="J758" s="257"/>
      <c r="K758" s="257"/>
      <c r="L758" s="257"/>
      <c r="M758" s="257"/>
      <c r="N758" s="257"/>
      <c r="O758" s="257"/>
      <c r="P758" s="257"/>
      <c r="Q758" s="257"/>
      <c r="R758" s="257"/>
      <c r="S758" s="257"/>
      <c r="T758" s="257"/>
      <c r="U758" s="257"/>
      <c r="V758" s="257"/>
      <c r="W758" s="257"/>
      <c r="X758" s="257"/>
      <c r="Y758" s="257"/>
      <c r="Z758" s="257"/>
    </row>
    <row r="759" spans="1:26" ht="12.75" customHeight="1" x14ac:dyDescent="0.25">
      <c r="A759" s="257"/>
      <c r="B759" s="257"/>
      <c r="C759" s="257"/>
      <c r="D759" s="257"/>
      <c r="E759" s="257"/>
      <c r="F759" s="257"/>
      <c r="G759" s="257"/>
      <c r="H759" s="257"/>
      <c r="I759" s="257"/>
      <c r="J759" s="257"/>
      <c r="K759" s="257"/>
      <c r="L759" s="257"/>
      <c r="M759" s="257"/>
      <c r="N759" s="257"/>
      <c r="O759" s="257"/>
      <c r="P759" s="257"/>
      <c r="Q759" s="257"/>
      <c r="R759" s="257"/>
      <c r="S759" s="257"/>
      <c r="T759" s="257"/>
      <c r="U759" s="257"/>
      <c r="V759" s="257"/>
      <c r="W759" s="257"/>
      <c r="X759" s="257"/>
      <c r="Y759" s="257"/>
      <c r="Z759" s="257"/>
    </row>
    <row r="760" spans="1:26" ht="12.75" customHeight="1" x14ac:dyDescent="0.25">
      <c r="A760" s="257"/>
      <c r="B760" s="257"/>
      <c r="C760" s="257"/>
      <c r="D760" s="257"/>
      <c r="E760" s="257"/>
      <c r="F760" s="257"/>
      <c r="G760" s="257"/>
      <c r="H760" s="257"/>
      <c r="I760" s="257"/>
      <c r="J760" s="257"/>
      <c r="K760" s="257"/>
      <c r="L760" s="257"/>
      <c r="M760" s="257"/>
      <c r="N760" s="257"/>
      <c r="O760" s="257"/>
      <c r="P760" s="257"/>
      <c r="Q760" s="257"/>
      <c r="R760" s="257"/>
      <c r="S760" s="257"/>
      <c r="T760" s="257"/>
      <c r="U760" s="257"/>
      <c r="V760" s="257"/>
      <c r="W760" s="257"/>
      <c r="X760" s="257"/>
      <c r="Y760" s="257"/>
      <c r="Z760" s="257"/>
    </row>
    <row r="761" spans="1:26" ht="12.75" customHeight="1" x14ac:dyDescent="0.25">
      <c r="A761" s="257"/>
      <c r="B761" s="257"/>
      <c r="C761" s="257"/>
      <c r="D761" s="257"/>
      <c r="E761" s="257"/>
      <c r="F761" s="257"/>
      <c r="G761" s="257"/>
      <c r="H761" s="257"/>
      <c r="I761" s="257"/>
      <c r="J761" s="257"/>
      <c r="K761" s="257"/>
      <c r="L761" s="257"/>
      <c r="M761" s="257"/>
      <c r="N761" s="257"/>
      <c r="O761" s="257"/>
      <c r="P761" s="257"/>
      <c r="Q761" s="257"/>
      <c r="R761" s="257"/>
      <c r="S761" s="257"/>
      <c r="T761" s="257"/>
      <c r="U761" s="257"/>
      <c r="V761" s="257"/>
      <c r="W761" s="257"/>
      <c r="X761" s="257"/>
      <c r="Y761" s="257"/>
      <c r="Z761" s="257"/>
    </row>
    <row r="762" spans="1:26" ht="12.75" customHeight="1" x14ac:dyDescent="0.25">
      <c r="A762" s="257"/>
      <c r="B762" s="257"/>
      <c r="C762" s="257"/>
      <c r="D762" s="257"/>
      <c r="E762" s="257"/>
      <c r="F762" s="257"/>
      <c r="G762" s="257"/>
      <c r="H762" s="257"/>
      <c r="I762" s="257"/>
      <c r="J762" s="257"/>
      <c r="K762" s="257"/>
      <c r="L762" s="257"/>
      <c r="M762" s="257"/>
      <c r="N762" s="257"/>
      <c r="O762" s="257"/>
      <c r="P762" s="257"/>
      <c r="Q762" s="257"/>
      <c r="R762" s="257"/>
      <c r="S762" s="257"/>
      <c r="T762" s="257"/>
      <c r="U762" s="257"/>
      <c r="V762" s="257"/>
      <c r="W762" s="257"/>
      <c r="X762" s="257"/>
      <c r="Y762" s="257"/>
      <c r="Z762" s="257"/>
    </row>
    <row r="763" spans="1:26" ht="12.75" customHeight="1" x14ac:dyDescent="0.25">
      <c r="A763" s="257"/>
      <c r="B763" s="257"/>
      <c r="C763" s="257"/>
      <c r="D763" s="257"/>
      <c r="E763" s="257"/>
      <c r="F763" s="257"/>
      <c r="G763" s="257"/>
      <c r="H763" s="257"/>
      <c r="I763" s="257"/>
      <c r="J763" s="257"/>
      <c r="K763" s="257"/>
      <c r="L763" s="257"/>
      <c r="M763" s="257"/>
      <c r="N763" s="257"/>
      <c r="O763" s="257"/>
      <c r="P763" s="257"/>
      <c r="Q763" s="257"/>
      <c r="R763" s="257"/>
      <c r="S763" s="257"/>
      <c r="T763" s="257"/>
      <c r="U763" s="257"/>
      <c r="V763" s="257"/>
      <c r="W763" s="257"/>
      <c r="X763" s="257"/>
      <c r="Y763" s="257"/>
      <c r="Z763" s="257"/>
    </row>
    <row r="764" spans="1:26" ht="12.75" customHeight="1" x14ac:dyDescent="0.25">
      <c r="A764" s="257"/>
      <c r="B764" s="257"/>
      <c r="C764" s="257"/>
      <c r="D764" s="257"/>
      <c r="E764" s="257"/>
      <c r="F764" s="257"/>
      <c r="G764" s="257"/>
      <c r="H764" s="257"/>
      <c r="I764" s="257"/>
      <c r="J764" s="257"/>
      <c r="K764" s="257"/>
      <c r="L764" s="257"/>
      <c r="M764" s="257"/>
      <c r="N764" s="257"/>
      <c r="O764" s="257"/>
      <c r="P764" s="257"/>
      <c r="Q764" s="257"/>
      <c r="R764" s="257"/>
      <c r="S764" s="257"/>
      <c r="T764" s="257"/>
      <c r="U764" s="257"/>
      <c r="V764" s="257"/>
      <c r="W764" s="257"/>
      <c r="X764" s="257"/>
      <c r="Y764" s="257"/>
      <c r="Z764" s="257"/>
    </row>
    <row r="765" spans="1:26" ht="12.75" customHeight="1" x14ac:dyDescent="0.25">
      <c r="A765" s="257"/>
      <c r="B765" s="257"/>
      <c r="C765" s="257"/>
      <c r="D765" s="257"/>
      <c r="E765" s="257"/>
      <c r="F765" s="257"/>
      <c r="G765" s="257"/>
      <c r="H765" s="257"/>
      <c r="I765" s="257"/>
      <c r="J765" s="257"/>
      <c r="K765" s="257"/>
      <c r="L765" s="257"/>
      <c r="M765" s="257"/>
      <c r="N765" s="257"/>
      <c r="O765" s="257"/>
      <c r="P765" s="257"/>
      <c r="Q765" s="257"/>
      <c r="R765" s="257"/>
      <c r="S765" s="257"/>
      <c r="T765" s="257"/>
      <c r="U765" s="257"/>
      <c r="V765" s="257"/>
      <c r="W765" s="257"/>
      <c r="X765" s="257"/>
      <c r="Y765" s="257"/>
      <c r="Z765" s="257"/>
    </row>
    <row r="766" spans="1:26" ht="12.75" customHeight="1" x14ac:dyDescent="0.25">
      <c r="A766" s="257"/>
      <c r="B766" s="257"/>
      <c r="C766" s="257"/>
      <c r="D766" s="257"/>
      <c r="E766" s="257"/>
      <c r="F766" s="257"/>
      <c r="G766" s="257"/>
      <c r="H766" s="257"/>
      <c r="I766" s="257"/>
      <c r="J766" s="257"/>
      <c r="K766" s="257"/>
      <c r="L766" s="257"/>
      <c r="M766" s="257"/>
      <c r="N766" s="257"/>
      <c r="O766" s="257"/>
      <c r="P766" s="257"/>
      <c r="Q766" s="257"/>
      <c r="R766" s="257"/>
      <c r="S766" s="257"/>
      <c r="T766" s="257"/>
      <c r="U766" s="257"/>
      <c r="V766" s="257"/>
      <c r="W766" s="257"/>
      <c r="X766" s="257"/>
      <c r="Y766" s="257"/>
      <c r="Z766" s="257"/>
    </row>
    <row r="767" spans="1:26" ht="12.75" customHeight="1" x14ac:dyDescent="0.25">
      <c r="A767" s="257"/>
      <c r="B767" s="257"/>
      <c r="C767" s="257"/>
      <c r="D767" s="257"/>
      <c r="E767" s="257"/>
      <c r="F767" s="257"/>
      <c r="G767" s="257"/>
      <c r="H767" s="257"/>
      <c r="I767" s="257"/>
      <c r="J767" s="257"/>
      <c r="K767" s="257"/>
      <c r="L767" s="257"/>
      <c r="M767" s="257"/>
      <c r="N767" s="257"/>
      <c r="O767" s="257"/>
      <c r="P767" s="257"/>
      <c r="Q767" s="257"/>
      <c r="R767" s="257"/>
      <c r="S767" s="257"/>
      <c r="T767" s="257"/>
      <c r="U767" s="257"/>
      <c r="V767" s="257"/>
      <c r="W767" s="257"/>
      <c r="X767" s="257"/>
      <c r="Y767" s="257"/>
      <c r="Z767" s="257"/>
    </row>
    <row r="768" spans="1:26" ht="12.75" customHeight="1" x14ac:dyDescent="0.25">
      <c r="A768" s="257"/>
      <c r="B768" s="257"/>
      <c r="C768" s="257"/>
      <c r="D768" s="257"/>
      <c r="E768" s="257"/>
      <c r="F768" s="257"/>
      <c r="G768" s="257"/>
      <c r="H768" s="257"/>
      <c r="I768" s="257"/>
      <c r="J768" s="257"/>
      <c r="K768" s="257"/>
      <c r="L768" s="257"/>
      <c r="M768" s="257"/>
      <c r="N768" s="257"/>
      <c r="O768" s="257"/>
      <c r="P768" s="257"/>
      <c r="Q768" s="257"/>
      <c r="R768" s="257"/>
      <c r="S768" s="257"/>
      <c r="T768" s="257"/>
      <c r="U768" s="257"/>
      <c r="V768" s="257"/>
      <c r="W768" s="257"/>
      <c r="X768" s="257"/>
      <c r="Y768" s="257"/>
      <c r="Z768" s="257"/>
    </row>
    <row r="769" spans="1:26" ht="12.75" customHeight="1" x14ac:dyDescent="0.25">
      <c r="A769" s="257"/>
      <c r="B769" s="257"/>
      <c r="C769" s="257"/>
      <c r="D769" s="257"/>
      <c r="E769" s="257"/>
      <c r="F769" s="257"/>
      <c r="G769" s="257"/>
      <c r="H769" s="257"/>
      <c r="I769" s="257"/>
      <c r="J769" s="257"/>
      <c r="K769" s="257"/>
      <c r="L769" s="257"/>
      <c r="M769" s="257"/>
      <c r="N769" s="257"/>
      <c r="O769" s="257"/>
      <c r="P769" s="257"/>
      <c r="Q769" s="257"/>
      <c r="R769" s="257"/>
      <c r="S769" s="257"/>
      <c r="T769" s="257"/>
      <c r="U769" s="257"/>
      <c r="V769" s="257"/>
      <c r="W769" s="257"/>
      <c r="X769" s="257"/>
      <c r="Y769" s="257"/>
      <c r="Z769" s="257"/>
    </row>
    <row r="770" spans="1:26" ht="12.75" customHeight="1" x14ac:dyDescent="0.25">
      <c r="A770" s="257"/>
      <c r="B770" s="257"/>
      <c r="C770" s="257"/>
      <c r="D770" s="257"/>
      <c r="E770" s="257"/>
      <c r="F770" s="257"/>
      <c r="G770" s="257"/>
      <c r="H770" s="257"/>
      <c r="I770" s="257"/>
      <c r="J770" s="257"/>
      <c r="K770" s="257"/>
      <c r="L770" s="257"/>
      <c r="M770" s="257"/>
      <c r="N770" s="257"/>
      <c r="O770" s="257"/>
      <c r="P770" s="257"/>
      <c r="Q770" s="257"/>
      <c r="R770" s="257"/>
      <c r="S770" s="257"/>
      <c r="T770" s="257"/>
      <c r="U770" s="257"/>
      <c r="V770" s="257"/>
      <c r="W770" s="257"/>
      <c r="X770" s="257"/>
      <c r="Y770" s="257"/>
      <c r="Z770" s="257"/>
    </row>
    <row r="771" spans="1:26" ht="12.75" customHeight="1" x14ac:dyDescent="0.25">
      <c r="A771" s="257"/>
      <c r="B771" s="257"/>
      <c r="C771" s="257"/>
      <c r="D771" s="257"/>
      <c r="E771" s="257"/>
      <c r="F771" s="257"/>
      <c r="G771" s="257"/>
      <c r="H771" s="257"/>
      <c r="I771" s="257"/>
      <c r="J771" s="257"/>
      <c r="K771" s="257"/>
      <c r="L771" s="257"/>
      <c r="M771" s="257"/>
      <c r="N771" s="257"/>
      <c r="O771" s="257"/>
      <c r="P771" s="257"/>
      <c r="Q771" s="257"/>
      <c r="R771" s="257"/>
      <c r="S771" s="257"/>
      <c r="T771" s="257"/>
      <c r="U771" s="257"/>
      <c r="V771" s="257"/>
      <c r="W771" s="257"/>
      <c r="X771" s="257"/>
      <c r="Y771" s="257"/>
      <c r="Z771" s="257"/>
    </row>
    <row r="772" spans="1:26" ht="12.75" customHeight="1" x14ac:dyDescent="0.25">
      <c r="A772" s="257"/>
      <c r="B772" s="257"/>
      <c r="C772" s="257"/>
      <c r="D772" s="257"/>
      <c r="E772" s="257"/>
      <c r="F772" s="257"/>
      <c r="G772" s="257"/>
      <c r="H772" s="257"/>
      <c r="I772" s="257"/>
      <c r="J772" s="257"/>
      <c r="K772" s="257"/>
      <c r="L772" s="257"/>
      <c r="M772" s="257"/>
      <c r="N772" s="257"/>
      <c r="O772" s="257"/>
      <c r="P772" s="257"/>
      <c r="Q772" s="257"/>
      <c r="R772" s="257"/>
      <c r="S772" s="257"/>
      <c r="T772" s="257"/>
      <c r="U772" s="257"/>
      <c r="V772" s="257"/>
      <c r="W772" s="257"/>
      <c r="X772" s="257"/>
      <c r="Y772" s="257"/>
      <c r="Z772" s="257"/>
    </row>
    <row r="773" spans="1:26" ht="12.75" customHeight="1" x14ac:dyDescent="0.25">
      <c r="A773" s="257"/>
      <c r="B773" s="257"/>
      <c r="C773" s="257"/>
      <c r="D773" s="257"/>
      <c r="E773" s="257"/>
      <c r="F773" s="257"/>
      <c r="G773" s="257"/>
      <c r="H773" s="257"/>
      <c r="I773" s="257"/>
      <c r="J773" s="257"/>
      <c r="K773" s="257"/>
      <c r="L773" s="257"/>
      <c r="M773" s="257"/>
      <c r="N773" s="257"/>
      <c r="O773" s="257"/>
      <c r="P773" s="257"/>
      <c r="Q773" s="257"/>
      <c r="R773" s="257"/>
      <c r="S773" s="257"/>
      <c r="T773" s="257"/>
      <c r="U773" s="257"/>
      <c r="V773" s="257"/>
      <c r="W773" s="257"/>
      <c r="X773" s="257"/>
      <c r="Y773" s="257"/>
      <c r="Z773" s="257"/>
    </row>
    <row r="774" spans="1:26" ht="12.75" customHeight="1" x14ac:dyDescent="0.25">
      <c r="A774" s="257"/>
      <c r="B774" s="257"/>
      <c r="C774" s="257"/>
      <c r="D774" s="257"/>
      <c r="E774" s="257"/>
      <c r="F774" s="257"/>
      <c r="G774" s="257"/>
      <c r="H774" s="257"/>
      <c r="I774" s="257"/>
      <c r="J774" s="257"/>
      <c r="K774" s="257"/>
      <c r="L774" s="257"/>
      <c r="M774" s="257"/>
      <c r="N774" s="257"/>
      <c r="O774" s="257"/>
      <c r="P774" s="257"/>
      <c r="Q774" s="257"/>
      <c r="R774" s="257"/>
      <c r="S774" s="257"/>
      <c r="T774" s="257"/>
      <c r="U774" s="257"/>
      <c r="V774" s="257"/>
      <c r="W774" s="257"/>
      <c r="X774" s="257"/>
      <c r="Y774" s="257"/>
      <c r="Z774" s="257"/>
    </row>
    <row r="775" spans="1:26" ht="12.75" customHeight="1" x14ac:dyDescent="0.25">
      <c r="A775" s="257"/>
      <c r="B775" s="257"/>
      <c r="C775" s="257"/>
      <c r="D775" s="257"/>
      <c r="E775" s="257"/>
      <c r="F775" s="257"/>
      <c r="G775" s="257"/>
      <c r="H775" s="257"/>
      <c r="I775" s="257"/>
      <c r="J775" s="257"/>
      <c r="K775" s="257"/>
      <c r="L775" s="257"/>
      <c r="M775" s="257"/>
      <c r="N775" s="257"/>
      <c r="O775" s="257"/>
      <c r="P775" s="257"/>
      <c r="Q775" s="257"/>
      <c r="R775" s="257"/>
      <c r="S775" s="257"/>
      <c r="T775" s="257"/>
      <c r="U775" s="257"/>
      <c r="V775" s="257"/>
      <c r="W775" s="257"/>
      <c r="X775" s="257"/>
      <c r="Y775" s="257"/>
      <c r="Z775" s="257"/>
    </row>
    <row r="776" spans="1:26" ht="12.75" customHeight="1" x14ac:dyDescent="0.25">
      <c r="A776" s="257"/>
      <c r="B776" s="257"/>
      <c r="C776" s="257"/>
      <c r="D776" s="257"/>
      <c r="E776" s="257"/>
      <c r="F776" s="257"/>
      <c r="G776" s="257"/>
      <c r="H776" s="257"/>
      <c r="I776" s="257"/>
      <c r="J776" s="257"/>
      <c r="K776" s="257"/>
      <c r="L776" s="257"/>
      <c r="M776" s="257"/>
      <c r="N776" s="257"/>
      <c r="O776" s="257"/>
      <c r="P776" s="257"/>
      <c r="Q776" s="257"/>
      <c r="R776" s="257"/>
      <c r="S776" s="257"/>
      <c r="T776" s="257"/>
      <c r="U776" s="257"/>
      <c r="V776" s="257"/>
      <c r="W776" s="257"/>
      <c r="X776" s="257"/>
      <c r="Y776" s="257"/>
      <c r="Z776" s="257"/>
    </row>
    <row r="777" spans="1:26" ht="12.75" customHeight="1" x14ac:dyDescent="0.25">
      <c r="A777" s="257"/>
      <c r="B777" s="257"/>
      <c r="C777" s="257"/>
      <c r="D777" s="257"/>
      <c r="E777" s="257"/>
      <c r="F777" s="257"/>
      <c r="G777" s="257"/>
      <c r="H777" s="257"/>
      <c r="I777" s="257"/>
      <c r="J777" s="257"/>
      <c r="K777" s="257"/>
      <c r="L777" s="257"/>
      <c r="M777" s="257"/>
      <c r="N777" s="257"/>
      <c r="O777" s="257"/>
      <c r="P777" s="257"/>
      <c r="Q777" s="257"/>
      <c r="R777" s="257"/>
      <c r="S777" s="257"/>
      <c r="T777" s="257"/>
      <c r="U777" s="257"/>
      <c r="V777" s="257"/>
      <c r="W777" s="257"/>
      <c r="X777" s="257"/>
      <c r="Y777" s="257"/>
      <c r="Z777" s="257"/>
    </row>
    <row r="778" spans="1:26" ht="12.75" customHeight="1" x14ac:dyDescent="0.25">
      <c r="A778" s="257"/>
      <c r="B778" s="257"/>
      <c r="C778" s="257"/>
      <c r="D778" s="257"/>
      <c r="E778" s="257"/>
      <c r="F778" s="257"/>
      <c r="G778" s="257"/>
      <c r="H778" s="257"/>
      <c r="I778" s="257"/>
      <c r="J778" s="257"/>
      <c r="K778" s="257"/>
      <c r="L778" s="257"/>
      <c r="M778" s="257"/>
      <c r="N778" s="257"/>
      <c r="O778" s="257"/>
      <c r="P778" s="257"/>
      <c r="Q778" s="257"/>
      <c r="R778" s="257"/>
      <c r="S778" s="257"/>
      <c r="T778" s="257"/>
      <c r="U778" s="257"/>
      <c r="V778" s="257"/>
      <c r="W778" s="257"/>
      <c r="X778" s="257"/>
      <c r="Y778" s="257"/>
      <c r="Z778" s="257"/>
    </row>
    <row r="779" spans="1:26" ht="12.75" customHeight="1" x14ac:dyDescent="0.25">
      <c r="A779" s="257"/>
      <c r="B779" s="257"/>
      <c r="C779" s="257"/>
      <c r="D779" s="257"/>
      <c r="E779" s="257"/>
      <c r="F779" s="257"/>
      <c r="G779" s="257"/>
      <c r="H779" s="257"/>
      <c r="I779" s="257"/>
      <c r="J779" s="257"/>
      <c r="K779" s="257"/>
      <c r="L779" s="257"/>
      <c r="M779" s="257"/>
      <c r="N779" s="257"/>
      <c r="O779" s="257"/>
      <c r="P779" s="257"/>
      <c r="Q779" s="257"/>
      <c r="R779" s="257"/>
      <c r="S779" s="257"/>
      <c r="T779" s="257"/>
      <c r="U779" s="257"/>
      <c r="V779" s="257"/>
      <c r="W779" s="257"/>
      <c r="X779" s="257"/>
      <c r="Y779" s="257"/>
      <c r="Z779" s="257"/>
    </row>
    <row r="780" spans="1:26" ht="12.75" customHeight="1" x14ac:dyDescent="0.25">
      <c r="A780" s="257"/>
      <c r="B780" s="257"/>
      <c r="C780" s="257"/>
      <c r="D780" s="257"/>
      <c r="E780" s="257"/>
      <c r="F780" s="257"/>
      <c r="G780" s="257"/>
      <c r="H780" s="257"/>
      <c r="I780" s="257"/>
      <c r="J780" s="257"/>
      <c r="K780" s="257"/>
      <c r="L780" s="257"/>
      <c r="M780" s="257"/>
      <c r="N780" s="257"/>
      <c r="O780" s="257"/>
      <c r="P780" s="257"/>
      <c r="Q780" s="257"/>
      <c r="R780" s="257"/>
      <c r="S780" s="257"/>
      <c r="T780" s="257"/>
      <c r="U780" s="257"/>
      <c r="V780" s="257"/>
      <c r="W780" s="257"/>
      <c r="X780" s="257"/>
      <c r="Y780" s="257"/>
      <c r="Z780" s="257"/>
    </row>
    <row r="781" spans="1:26" ht="12.75" customHeight="1" x14ac:dyDescent="0.25">
      <c r="A781" s="257"/>
      <c r="B781" s="257"/>
      <c r="C781" s="257"/>
      <c r="D781" s="257"/>
      <c r="E781" s="257"/>
      <c r="F781" s="257"/>
      <c r="G781" s="257"/>
      <c r="H781" s="257"/>
      <c r="I781" s="257"/>
      <c r="J781" s="257"/>
      <c r="K781" s="257"/>
      <c r="L781" s="257"/>
      <c r="M781" s="257"/>
      <c r="N781" s="257"/>
      <c r="O781" s="257"/>
      <c r="P781" s="257"/>
      <c r="Q781" s="257"/>
      <c r="R781" s="257"/>
      <c r="S781" s="257"/>
      <c r="T781" s="257"/>
      <c r="U781" s="257"/>
      <c r="V781" s="257"/>
      <c r="W781" s="257"/>
      <c r="X781" s="257"/>
      <c r="Y781" s="257"/>
      <c r="Z781" s="257"/>
    </row>
    <row r="782" spans="1:26" ht="12.75" customHeight="1" x14ac:dyDescent="0.25">
      <c r="A782" s="257"/>
      <c r="B782" s="257"/>
      <c r="C782" s="257"/>
      <c r="D782" s="257"/>
      <c r="E782" s="257"/>
      <c r="F782" s="257"/>
      <c r="G782" s="257"/>
      <c r="H782" s="257"/>
      <c r="I782" s="257"/>
      <c r="J782" s="257"/>
      <c r="K782" s="257"/>
      <c r="L782" s="257"/>
      <c r="M782" s="257"/>
      <c r="N782" s="257"/>
      <c r="O782" s="257"/>
      <c r="P782" s="257"/>
      <c r="Q782" s="257"/>
      <c r="R782" s="257"/>
      <c r="S782" s="257"/>
      <c r="T782" s="257"/>
      <c r="U782" s="257"/>
      <c r="V782" s="257"/>
      <c r="W782" s="257"/>
      <c r="X782" s="257"/>
      <c r="Y782" s="257"/>
      <c r="Z782" s="257"/>
    </row>
    <row r="783" spans="1:26" ht="12.75" customHeight="1" x14ac:dyDescent="0.25">
      <c r="A783" s="257"/>
      <c r="B783" s="257"/>
      <c r="C783" s="257"/>
      <c r="D783" s="257"/>
      <c r="E783" s="257"/>
      <c r="F783" s="257"/>
      <c r="G783" s="257"/>
      <c r="H783" s="257"/>
      <c r="I783" s="257"/>
      <c r="J783" s="257"/>
      <c r="K783" s="257"/>
      <c r="L783" s="257"/>
      <c r="M783" s="257"/>
      <c r="N783" s="257"/>
      <c r="O783" s="257"/>
      <c r="P783" s="257"/>
      <c r="Q783" s="257"/>
      <c r="R783" s="257"/>
      <c r="S783" s="257"/>
      <c r="T783" s="257"/>
      <c r="U783" s="257"/>
      <c r="V783" s="257"/>
      <c r="W783" s="257"/>
      <c r="X783" s="257"/>
      <c r="Y783" s="257"/>
      <c r="Z783" s="257"/>
    </row>
    <row r="784" spans="1:26" ht="12.75" customHeight="1" x14ac:dyDescent="0.25">
      <c r="A784" s="257"/>
      <c r="B784" s="257"/>
      <c r="C784" s="257"/>
      <c r="D784" s="257"/>
      <c r="E784" s="257"/>
      <c r="F784" s="257"/>
      <c r="G784" s="257"/>
      <c r="H784" s="257"/>
      <c r="I784" s="257"/>
      <c r="J784" s="257"/>
      <c r="K784" s="257"/>
      <c r="L784" s="257"/>
      <c r="M784" s="257"/>
      <c r="N784" s="257"/>
      <c r="O784" s="257"/>
      <c r="P784" s="257"/>
      <c r="Q784" s="257"/>
      <c r="R784" s="257"/>
      <c r="S784" s="257"/>
      <c r="T784" s="257"/>
      <c r="U784" s="257"/>
      <c r="V784" s="257"/>
      <c r="W784" s="257"/>
      <c r="X784" s="257"/>
      <c r="Y784" s="257"/>
      <c r="Z784" s="257"/>
    </row>
    <row r="785" spans="1:26" ht="12.75" customHeight="1" x14ac:dyDescent="0.25">
      <c r="A785" s="257"/>
      <c r="B785" s="257"/>
      <c r="C785" s="257"/>
      <c r="D785" s="257"/>
      <c r="E785" s="257"/>
      <c r="F785" s="257"/>
      <c r="G785" s="257"/>
      <c r="H785" s="257"/>
      <c r="I785" s="257"/>
      <c r="J785" s="257"/>
      <c r="K785" s="257"/>
      <c r="L785" s="257"/>
      <c r="M785" s="257"/>
      <c r="N785" s="257"/>
      <c r="O785" s="257"/>
      <c r="P785" s="257"/>
      <c r="Q785" s="257"/>
      <c r="R785" s="257"/>
      <c r="S785" s="257"/>
      <c r="T785" s="257"/>
      <c r="U785" s="257"/>
      <c r="V785" s="257"/>
      <c r="W785" s="257"/>
      <c r="X785" s="257"/>
      <c r="Y785" s="257"/>
      <c r="Z785" s="257"/>
    </row>
    <row r="786" spans="1:26" ht="12.75" customHeight="1" x14ac:dyDescent="0.25">
      <c r="A786" s="257"/>
      <c r="B786" s="257"/>
      <c r="C786" s="257"/>
      <c r="D786" s="257"/>
      <c r="E786" s="257"/>
      <c r="F786" s="257"/>
      <c r="G786" s="257"/>
      <c r="H786" s="257"/>
      <c r="I786" s="257"/>
      <c r="J786" s="257"/>
      <c r="K786" s="257"/>
      <c r="L786" s="257"/>
      <c r="M786" s="257"/>
      <c r="N786" s="257"/>
      <c r="O786" s="257"/>
      <c r="P786" s="257"/>
      <c r="Q786" s="257"/>
      <c r="R786" s="257"/>
      <c r="S786" s="257"/>
      <c r="T786" s="257"/>
      <c r="U786" s="257"/>
      <c r="V786" s="257"/>
      <c r="W786" s="257"/>
      <c r="X786" s="257"/>
      <c r="Y786" s="257"/>
      <c r="Z786" s="257"/>
    </row>
    <row r="787" spans="1:26" ht="12.75" customHeight="1" x14ac:dyDescent="0.25">
      <c r="A787" s="257"/>
      <c r="B787" s="257"/>
      <c r="C787" s="257"/>
      <c r="D787" s="257"/>
      <c r="E787" s="257"/>
      <c r="F787" s="257"/>
      <c r="G787" s="257"/>
      <c r="H787" s="257"/>
      <c r="I787" s="257"/>
      <c r="J787" s="257"/>
      <c r="K787" s="257"/>
      <c r="L787" s="257"/>
      <c r="M787" s="257"/>
      <c r="N787" s="257"/>
      <c r="O787" s="257"/>
      <c r="P787" s="257"/>
      <c r="Q787" s="257"/>
      <c r="R787" s="257"/>
      <c r="S787" s="257"/>
      <c r="T787" s="257"/>
      <c r="U787" s="257"/>
      <c r="V787" s="257"/>
      <c r="W787" s="257"/>
      <c r="X787" s="257"/>
      <c r="Y787" s="257"/>
      <c r="Z787" s="257"/>
    </row>
    <row r="788" spans="1:26" ht="12.75" customHeight="1" x14ac:dyDescent="0.25">
      <c r="A788" s="257"/>
      <c r="B788" s="257"/>
      <c r="C788" s="257"/>
      <c r="D788" s="257"/>
      <c r="E788" s="257"/>
      <c r="F788" s="257"/>
      <c r="G788" s="257"/>
      <c r="H788" s="257"/>
      <c r="I788" s="257"/>
      <c r="J788" s="257"/>
      <c r="K788" s="257"/>
      <c r="L788" s="257"/>
      <c r="M788" s="257"/>
      <c r="N788" s="257"/>
      <c r="O788" s="257"/>
      <c r="P788" s="257"/>
      <c r="Q788" s="257"/>
      <c r="R788" s="257"/>
      <c r="S788" s="257"/>
      <c r="T788" s="257"/>
      <c r="U788" s="257"/>
      <c r="V788" s="257"/>
      <c r="W788" s="257"/>
      <c r="X788" s="257"/>
      <c r="Y788" s="257"/>
      <c r="Z788" s="257"/>
    </row>
    <row r="789" spans="1:26" ht="12.75" customHeight="1" x14ac:dyDescent="0.25">
      <c r="A789" s="257"/>
      <c r="B789" s="257"/>
      <c r="C789" s="257"/>
      <c r="D789" s="257"/>
      <c r="E789" s="257"/>
      <c r="F789" s="257"/>
      <c r="G789" s="257"/>
      <c r="H789" s="257"/>
      <c r="I789" s="257"/>
      <c r="J789" s="257"/>
      <c r="K789" s="257"/>
      <c r="L789" s="257"/>
      <c r="M789" s="257"/>
      <c r="N789" s="257"/>
      <c r="O789" s="257"/>
      <c r="P789" s="257"/>
      <c r="Q789" s="257"/>
      <c r="R789" s="257"/>
      <c r="S789" s="257"/>
      <c r="T789" s="257"/>
      <c r="U789" s="257"/>
      <c r="V789" s="257"/>
      <c r="W789" s="257"/>
      <c r="X789" s="257"/>
      <c r="Y789" s="257"/>
      <c r="Z789" s="257"/>
    </row>
    <row r="790" spans="1:26" ht="12.75" customHeight="1" x14ac:dyDescent="0.25">
      <c r="A790" s="257"/>
      <c r="B790" s="257"/>
      <c r="C790" s="257"/>
      <c r="D790" s="257"/>
      <c r="E790" s="257"/>
      <c r="F790" s="257"/>
      <c r="G790" s="257"/>
      <c r="H790" s="257"/>
      <c r="I790" s="257"/>
      <c r="J790" s="257"/>
      <c r="K790" s="257"/>
      <c r="L790" s="257"/>
      <c r="M790" s="257"/>
      <c r="N790" s="257"/>
      <c r="O790" s="257"/>
      <c r="P790" s="257"/>
      <c r="Q790" s="257"/>
      <c r="R790" s="257"/>
      <c r="S790" s="257"/>
      <c r="T790" s="257"/>
      <c r="U790" s="257"/>
      <c r="V790" s="257"/>
      <c r="W790" s="257"/>
      <c r="X790" s="257"/>
      <c r="Y790" s="257"/>
      <c r="Z790" s="257"/>
    </row>
    <row r="791" spans="1:26" ht="12.75" customHeight="1" x14ac:dyDescent="0.25">
      <c r="A791" s="257"/>
      <c r="B791" s="257"/>
      <c r="C791" s="257"/>
      <c r="D791" s="257"/>
      <c r="E791" s="257"/>
      <c r="F791" s="257"/>
      <c r="G791" s="257"/>
      <c r="H791" s="257"/>
      <c r="I791" s="257"/>
      <c r="J791" s="257"/>
      <c r="K791" s="257"/>
      <c r="L791" s="257"/>
      <c r="M791" s="257"/>
      <c r="N791" s="257"/>
      <c r="O791" s="257"/>
      <c r="P791" s="257"/>
      <c r="Q791" s="257"/>
      <c r="R791" s="257"/>
      <c r="S791" s="257"/>
      <c r="T791" s="257"/>
      <c r="U791" s="257"/>
      <c r="V791" s="257"/>
      <c r="W791" s="257"/>
      <c r="X791" s="257"/>
      <c r="Y791" s="257"/>
      <c r="Z791" s="257"/>
    </row>
    <row r="792" spans="1:26" ht="12.75" customHeight="1" x14ac:dyDescent="0.25">
      <c r="A792" s="257"/>
      <c r="B792" s="257"/>
      <c r="C792" s="257"/>
      <c r="D792" s="257"/>
      <c r="E792" s="257"/>
      <c r="F792" s="257"/>
      <c r="G792" s="257"/>
      <c r="H792" s="257"/>
      <c r="I792" s="257"/>
      <c r="J792" s="257"/>
      <c r="K792" s="257"/>
      <c r="L792" s="257"/>
      <c r="M792" s="257"/>
      <c r="N792" s="257"/>
      <c r="O792" s="257"/>
      <c r="P792" s="257"/>
      <c r="Q792" s="257"/>
      <c r="R792" s="257"/>
      <c r="S792" s="257"/>
      <c r="T792" s="257"/>
      <c r="U792" s="257"/>
      <c r="V792" s="257"/>
      <c r="W792" s="257"/>
      <c r="X792" s="257"/>
      <c r="Y792" s="257"/>
      <c r="Z792" s="257"/>
    </row>
    <row r="793" spans="1:26" ht="12.75" customHeight="1" x14ac:dyDescent="0.25">
      <c r="A793" s="257"/>
      <c r="B793" s="257"/>
      <c r="C793" s="257"/>
      <c r="D793" s="257"/>
      <c r="E793" s="257"/>
      <c r="F793" s="257"/>
      <c r="G793" s="257"/>
      <c r="H793" s="257"/>
      <c r="I793" s="257"/>
      <c r="J793" s="257"/>
      <c r="K793" s="257"/>
      <c r="L793" s="257"/>
      <c r="M793" s="257"/>
      <c r="N793" s="257"/>
      <c r="O793" s="257"/>
      <c r="P793" s="257"/>
      <c r="Q793" s="257"/>
      <c r="R793" s="257"/>
      <c r="S793" s="257"/>
      <c r="T793" s="257"/>
      <c r="U793" s="257"/>
      <c r="V793" s="257"/>
      <c r="W793" s="257"/>
      <c r="X793" s="257"/>
      <c r="Y793" s="257"/>
      <c r="Z793" s="257"/>
    </row>
    <row r="794" spans="1:26" ht="12.75" customHeight="1" x14ac:dyDescent="0.25">
      <c r="A794" s="257"/>
      <c r="B794" s="257"/>
      <c r="C794" s="257"/>
      <c r="D794" s="257"/>
      <c r="E794" s="257"/>
      <c r="F794" s="257"/>
      <c r="G794" s="257"/>
      <c r="H794" s="257"/>
      <c r="I794" s="257"/>
      <c r="J794" s="257"/>
      <c r="K794" s="257"/>
      <c r="L794" s="257"/>
      <c r="M794" s="257"/>
      <c r="N794" s="257"/>
      <c r="O794" s="257"/>
      <c r="P794" s="257"/>
      <c r="Q794" s="257"/>
      <c r="R794" s="257"/>
      <c r="S794" s="257"/>
      <c r="T794" s="257"/>
      <c r="U794" s="257"/>
      <c r="V794" s="257"/>
      <c r="W794" s="257"/>
      <c r="X794" s="257"/>
      <c r="Y794" s="257"/>
      <c r="Z794" s="257"/>
    </row>
    <row r="795" spans="1:26" ht="12.75" customHeight="1" x14ac:dyDescent="0.25">
      <c r="A795" s="257"/>
      <c r="B795" s="257"/>
      <c r="C795" s="257"/>
      <c r="D795" s="257"/>
      <c r="E795" s="257"/>
      <c r="F795" s="257"/>
      <c r="G795" s="257"/>
      <c r="H795" s="257"/>
      <c r="I795" s="257"/>
      <c r="J795" s="257"/>
      <c r="K795" s="257"/>
      <c r="L795" s="257"/>
      <c r="M795" s="257"/>
      <c r="N795" s="257"/>
      <c r="O795" s="257"/>
      <c r="P795" s="257"/>
      <c r="Q795" s="257"/>
      <c r="R795" s="257"/>
      <c r="S795" s="257"/>
      <c r="T795" s="257"/>
      <c r="U795" s="257"/>
      <c r="V795" s="257"/>
      <c r="W795" s="257"/>
      <c r="X795" s="257"/>
      <c r="Y795" s="257"/>
      <c r="Z795" s="257"/>
    </row>
    <row r="796" spans="1:26" ht="12.75" customHeight="1" x14ac:dyDescent="0.25">
      <c r="A796" s="257"/>
      <c r="B796" s="257"/>
      <c r="C796" s="257"/>
      <c r="D796" s="257"/>
      <c r="E796" s="257"/>
      <c r="F796" s="257"/>
      <c r="G796" s="257"/>
      <c r="H796" s="257"/>
      <c r="I796" s="257"/>
      <c r="J796" s="257"/>
      <c r="K796" s="257"/>
      <c r="L796" s="257"/>
      <c r="M796" s="257"/>
      <c r="N796" s="257"/>
      <c r="O796" s="257"/>
      <c r="P796" s="257"/>
      <c r="Q796" s="257"/>
      <c r="R796" s="257"/>
      <c r="S796" s="257"/>
      <c r="T796" s="257"/>
      <c r="U796" s="257"/>
      <c r="V796" s="257"/>
      <c r="W796" s="257"/>
      <c r="X796" s="257"/>
      <c r="Y796" s="257"/>
      <c r="Z796" s="257"/>
    </row>
    <row r="797" spans="1:26" ht="12.75" customHeight="1" x14ac:dyDescent="0.25">
      <c r="A797" s="257"/>
      <c r="B797" s="257"/>
      <c r="C797" s="257"/>
      <c r="D797" s="257"/>
      <c r="E797" s="257"/>
      <c r="F797" s="257"/>
      <c r="G797" s="257"/>
      <c r="H797" s="257"/>
      <c r="I797" s="257"/>
      <c r="J797" s="257"/>
      <c r="K797" s="257"/>
      <c r="L797" s="257"/>
      <c r="M797" s="257"/>
      <c r="N797" s="257"/>
      <c r="O797" s="257"/>
      <c r="P797" s="257"/>
      <c r="Q797" s="257"/>
      <c r="R797" s="257"/>
      <c r="S797" s="257"/>
      <c r="T797" s="257"/>
      <c r="U797" s="257"/>
      <c r="V797" s="257"/>
      <c r="W797" s="257"/>
      <c r="X797" s="257"/>
      <c r="Y797" s="257"/>
      <c r="Z797" s="257"/>
    </row>
    <row r="798" spans="1:26" ht="12.75" customHeight="1" x14ac:dyDescent="0.25">
      <c r="A798" s="257"/>
      <c r="B798" s="257"/>
      <c r="C798" s="257"/>
      <c r="D798" s="257"/>
      <c r="E798" s="257"/>
      <c r="F798" s="257"/>
      <c r="G798" s="257"/>
      <c r="H798" s="257"/>
      <c r="I798" s="257"/>
      <c r="J798" s="257"/>
      <c r="K798" s="257"/>
      <c r="L798" s="257"/>
      <c r="M798" s="257"/>
      <c r="N798" s="257"/>
      <c r="O798" s="257"/>
      <c r="P798" s="257"/>
      <c r="Q798" s="257"/>
      <c r="R798" s="257"/>
      <c r="S798" s="257"/>
      <c r="T798" s="257"/>
      <c r="U798" s="257"/>
      <c r="V798" s="257"/>
      <c r="W798" s="257"/>
      <c r="X798" s="257"/>
      <c r="Y798" s="257"/>
      <c r="Z798" s="257"/>
    </row>
    <row r="799" spans="1:26" ht="12.75" customHeight="1" x14ac:dyDescent="0.25">
      <c r="A799" s="257"/>
      <c r="B799" s="257"/>
      <c r="C799" s="257"/>
      <c r="D799" s="257"/>
      <c r="E799" s="257"/>
      <c r="F799" s="257"/>
      <c r="G799" s="257"/>
      <c r="H799" s="257"/>
      <c r="I799" s="257"/>
      <c r="J799" s="257"/>
      <c r="K799" s="257"/>
      <c r="L799" s="257"/>
      <c r="M799" s="257"/>
      <c r="N799" s="257"/>
      <c r="O799" s="257"/>
      <c r="P799" s="257"/>
      <c r="Q799" s="257"/>
      <c r="R799" s="257"/>
      <c r="S799" s="257"/>
      <c r="T799" s="257"/>
      <c r="U799" s="257"/>
      <c r="V799" s="257"/>
      <c r="W799" s="257"/>
      <c r="X799" s="257"/>
      <c r="Y799" s="257"/>
      <c r="Z799" s="257"/>
    </row>
    <row r="800" spans="1:26" ht="12.75" customHeight="1" x14ac:dyDescent="0.25">
      <c r="A800" s="257"/>
      <c r="B800" s="257"/>
      <c r="C800" s="257"/>
      <c r="D800" s="257"/>
      <c r="E800" s="257"/>
      <c r="F800" s="257"/>
      <c r="G800" s="257"/>
      <c r="H800" s="257"/>
      <c r="I800" s="257"/>
      <c r="J800" s="257"/>
      <c r="K800" s="257"/>
      <c r="L800" s="257"/>
      <c r="M800" s="257"/>
      <c r="N800" s="257"/>
      <c r="O800" s="257"/>
      <c r="P800" s="257"/>
      <c r="Q800" s="257"/>
      <c r="R800" s="257"/>
      <c r="S800" s="257"/>
      <c r="T800" s="257"/>
      <c r="U800" s="257"/>
      <c r="V800" s="257"/>
      <c r="W800" s="257"/>
      <c r="X800" s="257"/>
      <c r="Y800" s="257"/>
      <c r="Z800" s="257"/>
    </row>
    <row r="801" spans="1:26" ht="12.75" customHeight="1" x14ac:dyDescent="0.25">
      <c r="A801" s="257"/>
      <c r="B801" s="257"/>
      <c r="C801" s="257"/>
      <c r="D801" s="257"/>
      <c r="E801" s="257"/>
      <c r="F801" s="257"/>
      <c r="G801" s="257"/>
      <c r="H801" s="257"/>
      <c r="I801" s="257"/>
      <c r="J801" s="257"/>
      <c r="K801" s="257"/>
      <c r="L801" s="257"/>
      <c r="M801" s="257"/>
      <c r="N801" s="257"/>
      <c r="O801" s="257"/>
      <c r="P801" s="257"/>
      <c r="Q801" s="257"/>
      <c r="R801" s="257"/>
      <c r="S801" s="257"/>
      <c r="T801" s="257"/>
      <c r="U801" s="257"/>
      <c r="V801" s="257"/>
      <c r="W801" s="257"/>
      <c r="X801" s="257"/>
      <c r="Y801" s="257"/>
      <c r="Z801" s="257"/>
    </row>
    <row r="802" spans="1:26" ht="12.75" customHeight="1" x14ac:dyDescent="0.25">
      <c r="A802" s="257"/>
      <c r="B802" s="257"/>
      <c r="C802" s="257"/>
      <c r="D802" s="257"/>
      <c r="E802" s="257"/>
      <c r="F802" s="257"/>
      <c r="G802" s="257"/>
      <c r="H802" s="257"/>
      <c r="I802" s="257"/>
      <c r="J802" s="257"/>
      <c r="K802" s="257"/>
      <c r="L802" s="257"/>
      <c r="M802" s="257"/>
      <c r="N802" s="257"/>
      <c r="O802" s="257"/>
      <c r="P802" s="257"/>
      <c r="Q802" s="257"/>
      <c r="R802" s="257"/>
      <c r="S802" s="257"/>
      <c r="T802" s="257"/>
      <c r="U802" s="257"/>
      <c r="V802" s="257"/>
      <c r="W802" s="257"/>
      <c r="X802" s="257"/>
      <c r="Y802" s="257"/>
      <c r="Z802" s="257"/>
    </row>
    <row r="803" spans="1:26" ht="12.75" customHeight="1" x14ac:dyDescent="0.25">
      <c r="A803" s="257"/>
      <c r="B803" s="257"/>
      <c r="C803" s="257"/>
      <c r="D803" s="257"/>
      <c r="E803" s="257"/>
      <c r="F803" s="257"/>
      <c r="G803" s="257"/>
      <c r="H803" s="257"/>
      <c r="I803" s="257"/>
      <c r="J803" s="257"/>
      <c r="K803" s="257"/>
      <c r="L803" s="257"/>
      <c r="M803" s="257"/>
      <c r="N803" s="257"/>
      <c r="O803" s="257"/>
      <c r="P803" s="257"/>
      <c r="Q803" s="257"/>
      <c r="R803" s="257"/>
      <c r="S803" s="257"/>
      <c r="T803" s="257"/>
      <c r="U803" s="257"/>
      <c r="V803" s="257"/>
      <c r="W803" s="257"/>
      <c r="X803" s="257"/>
      <c r="Y803" s="257"/>
      <c r="Z803" s="257"/>
    </row>
    <row r="804" spans="1:26" ht="12.75" customHeight="1" x14ac:dyDescent="0.25">
      <c r="A804" s="257"/>
      <c r="B804" s="257"/>
      <c r="C804" s="257"/>
      <c r="D804" s="257"/>
      <c r="E804" s="257"/>
      <c r="F804" s="257"/>
      <c r="G804" s="257"/>
      <c r="H804" s="257"/>
      <c r="I804" s="257"/>
      <c r="J804" s="257"/>
      <c r="K804" s="257"/>
      <c r="L804" s="257"/>
      <c r="M804" s="257"/>
      <c r="N804" s="257"/>
      <c r="O804" s="257"/>
      <c r="P804" s="257"/>
      <c r="Q804" s="257"/>
      <c r="R804" s="257"/>
      <c r="S804" s="257"/>
      <c r="T804" s="257"/>
      <c r="U804" s="257"/>
      <c r="V804" s="257"/>
      <c r="W804" s="257"/>
      <c r="X804" s="257"/>
      <c r="Y804" s="257"/>
      <c r="Z804" s="257"/>
    </row>
    <row r="805" spans="1:26" ht="12.75" customHeight="1" x14ac:dyDescent="0.25">
      <c r="A805" s="257"/>
      <c r="B805" s="257"/>
      <c r="C805" s="257"/>
      <c r="D805" s="257"/>
      <c r="E805" s="257"/>
      <c r="F805" s="257"/>
      <c r="G805" s="257"/>
      <c r="H805" s="257"/>
      <c r="I805" s="257"/>
      <c r="J805" s="257"/>
      <c r="K805" s="257"/>
      <c r="L805" s="257"/>
      <c r="M805" s="257"/>
      <c r="N805" s="257"/>
      <c r="O805" s="257"/>
      <c r="P805" s="257"/>
      <c r="Q805" s="257"/>
      <c r="R805" s="257"/>
      <c r="S805" s="257"/>
      <c r="T805" s="257"/>
      <c r="U805" s="257"/>
      <c r="V805" s="257"/>
      <c r="W805" s="257"/>
      <c r="X805" s="257"/>
      <c r="Y805" s="257"/>
      <c r="Z805" s="257"/>
    </row>
    <row r="806" spans="1:26" ht="12.75" customHeight="1" x14ac:dyDescent="0.25">
      <c r="A806" s="257"/>
      <c r="B806" s="257"/>
      <c r="C806" s="257"/>
      <c r="D806" s="257"/>
      <c r="E806" s="257"/>
      <c r="F806" s="257"/>
      <c r="G806" s="257"/>
      <c r="H806" s="257"/>
      <c r="I806" s="257"/>
      <c r="J806" s="257"/>
      <c r="K806" s="257"/>
      <c r="L806" s="257"/>
      <c r="M806" s="257"/>
      <c r="N806" s="257"/>
      <c r="O806" s="257"/>
      <c r="P806" s="257"/>
      <c r="Q806" s="257"/>
      <c r="R806" s="257"/>
      <c r="S806" s="257"/>
      <c r="T806" s="257"/>
      <c r="U806" s="257"/>
      <c r="V806" s="257"/>
      <c r="W806" s="257"/>
      <c r="X806" s="257"/>
      <c r="Y806" s="257"/>
      <c r="Z806" s="257"/>
    </row>
    <row r="807" spans="1:26" ht="12.75" customHeight="1" x14ac:dyDescent="0.25">
      <c r="A807" s="257"/>
      <c r="B807" s="257"/>
      <c r="C807" s="257"/>
      <c r="D807" s="257"/>
      <c r="E807" s="257"/>
      <c r="F807" s="257"/>
      <c r="G807" s="257"/>
      <c r="H807" s="257"/>
      <c r="I807" s="257"/>
      <c r="J807" s="257"/>
      <c r="K807" s="257"/>
      <c r="L807" s="257"/>
      <c r="M807" s="257"/>
      <c r="N807" s="257"/>
      <c r="O807" s="257"/>
      <c r="P807" s="257"/>
      <c r="Q807" s="257"/>
      <c r="R807" s="257"/>
      <c r="S807" s="257"/>
      <c r="T807" s="257"/>
      <c r="U807" s="257"/>
      <c r="V807" s="257"/>
      <c r="W807" s="257"/>
      <c r="X807" s="257"/>
      <c r="Y807" s="257"/>
      <c r="Z807" s="257"/>
    </row>
    <row r="808" spans="1:26" ht="12.75" customHeight="1" x14ac:dyDescent="0.25">
      <c r="A808" s="257"/>
      <c r="B808" s="257"/>
      <c r="C808" s="257"/>
      <c r="D808" s="257"/>
      <c r="E808" s="257"/>
      <c r="F808" s="257"/>
      <c r="G808" s="257"/>
      <c r="H808" s="257"/>
      <c r="I808" s="257"/>
      <c r="J808" s="257"/>
      <c r="K808" s="257"/>
      <c r="L808" s="257"/>
      <c r="M808" s="257"/>
      <c r="N808" s="257"/>
      <c r="O808" s="257"/>
      <c r="P808" s="257"/>
      <c r="Q808" s="257"/>
      <c r="R808" s="257"/>
      <c r="S808" s="257"/>
      <c r="T808" s="257"/>
      <c r="U808" s="257"/>
      <c r="V808" s="257"/>
      <c r="W808" s="257"/>
      <c r="X808" s="257"/>
      <c r="Y808" s="257"/>
      <c r="Z808" s="257"/>
    </row>
    <row r="809" spans="1:26" ht="12.75" customHeight="1" x14ac:dyDescent="0.25">
      <c r="A809" s="257"/>
      <c r="B809" s="257"/>
      <c r="C809" s="257"/>
      <c r="D809" s="257"/>
      <c r="E809" s="257"/>
      <c r="F809" s="257"/>
      <c r="G809" s="257"/>
      <c r="H809" s="257"/>
      <c r="I809" s="257"/>
      <c r="J809" s="257"/>
      <c r="K809" s="257"/>
      <c r="L809" s="257"/>
      <c r="M809" s="257"/>
      <c r="N809" s="257"/>
      <c r="O809" s="257"/>
      <c r="P809" s="257"/>
      <c r="Q809" s="257"/>
      <c r="R809" s="257"/>
      <c r="S809" s="257"/>
      <c r="T809" s="257"/>
      <c r="U809" s="257"/>
      <c r="V809" s="257"/>
      <c r="W809" s="257"/>
      <c r="X809" s="257"/>
      <c r="Y809" s="257"/>
      <c r="Z809" s="257"/>
    </row>
    <row r="810" spans="1:26" ht="12.75" customHeight="1" x14ac:dyDescent="0.25">
      <c r="A810" s="257"/>
      <c r="B810" s="257"/>
      <c r="C810" s="257"/>
      <c r="D810" s="257"/>
      <c r="E810" s="257"/>
      <c r="F810" s="257"/>
      <c r="G810" s="257"/>
      <c r="H810" s="257"/>
      <c r="I810" s="257"/>
      <c r="J810" s="257"/>
      <c r="K810" s="257"/>
      <c r="L810" s="257"/>
      <c r="M810" s="257"/>
      <c r="N810" s="257"/>
      <c r="O810" s="257"/>
      <c r="P810" s="257"/>
      <c r="Q810" s="257"/>
      <c r="R810" s="257"/>
      <c r="S810" s="257"/>
      <c r="T810" s="257"/>
      <c r="U810" s="257"/>
      <c r="V810" s="257"/>
      <c r="W810" s="257"/>
      <c r="X810" s="257"/>
      <c r="Y810" s="257"/>
      <c r="Z810" s="257"/>
    </row>
    <row r="811" spans="1:26" ht="12.75" customHeight="1" x14ac:dyDescent="0.25">
      <c r="A811" s="257"/>
      <c r="B811" s="257"/>
      <c r="C811" s="257"/>
      <c r="D811" s="257"/>
      <c r="E811" s="257"/>
      <c r="F811" s="257"/>
      <c r="G811" s="257"/>
      <c r="H811" s="257"/>
      <c r="I811" s="257"/>
      <c r="J811" s="257"/>
      <c r="K811" s="257"/>
      <c r="L811" s="257"/>
      <c r="M811" s="257"/>
      <c r="N811" s="257"/>
      <c r="O811" s="257"/>
      <c r="P811" s="257"/>
      <c r="Q811" s="257"/>
      <c r="R811" s="257"/>
      <c r="S811" s="257"/>
      <c r="T811" s="257"/>
      <c r="U811" s="257"/>
      <c r="V811" s="257"/>
      <c r="W811" s="257"/>
      <c r="X811" s="257"/>
      <c r="Y811" s="257"/>
      <c r="Z811" s="257"/>
    </row>
    <row r="812" spans="1:26" ht="12.75" customHeight="1" x14ac:dyDescent="0.25">
      <c r="A812" s="257"/>
      <c r="B812" s="257"/>
      <c r="C812" s="257"/>
      <c r="D812" s="257"/>
      <c r="E812" s="257"/>
      <c r="F812" s="257"/>
      <c r="G812" s="257"/>
      <c r="H812" s="257"/>
      <c r="I812" s="257"/>
      <c r="J812" s="257"/>
      <c r="K812" s="257"/>
      <c r="L812" s="257"/>
      <c r="M812" s="257"/>
      <c r="N812" s="257"/>
      <c r="O812" s="257"/>
      <c r="P812" s="257"/>
      <c r="Q812" s="257"/>
      <c r="R812" s="257"/>
      <c r="S812" s="257"/>
      <c r="T812" s="257"/>
      <c r="U812" s="257"/>
      <c r="V812" s="257"/>
      <c r="W812" s="257"/>
      <c r="X812" s="257"/>
      <c r="Y812" s="257"/>
      <c r="Z812" s="257"/>
    </row>
    <row r="813" spans="1:26" ht="12.75" customHeight="1" x14ac:dyDescent="0.25">
      <c r="A813" s="257"/>
      <c r="B813" s="257"/>
      <c r="C813" s="257"/>
      <c r="D813" s="257"/>
      <c r="E813" s="257"/>
      <c r="F813" s="257"/>
      <c r="G813" s="257"/>
      <c r="H813" s="257"/>
      <c r="I813" s="257"/>
      <c r="J813" s="257"/>
      <c r="K813" s="257"/>
      <c r="L813" s="257"/>
      <c r="M813" s="257"/>
      <c r="N813" s="257"/>
      <c r="O813" s="257"/>
      <c r="P813" s="257"/>
      <c r="Q813" s="257"/>
      <c r="R813" s="257"/>
      <c r="S813" s="257"/>
      <c r="T813" s="257"/>
      <c r="U813" s="257"/>
      <c r="V813" s="257"/>
      <c r="W813" s="257"/>
      <c r="X813" s="257"/>
      <c r="Y813" s="257"/>
      <c r="Z813" s="257"/>
    </row>
    <row r="814" spans="1:26" ht="12.75" customHeight="1" x14ac:dyDescent="0.25">
      <c r="A814" s="257"/>
      <c r="B814" s="257"/>
      <c r="C814" s="257"/>
      <c r="D814" s="257"/>
      <c r="E814" s="257"/>
      <c r="F814" s="257"/>
      <c r="G814" s="257"/>
      <c r="H814" s="257"/>
      <c r="I814" s="257"/>
      <c r="J814" s="257"/>
      <c r="K814" s="257"/>
      <c r="L814" s="257"/>
      <c r="M814" s="257"/>
      <c r="N814" s="257"/>
      <c r="O814" s="257"/>
      <c r="P814" s="257"/>
      <c r="Q814" s="257"/>
      <c r="R814" s="257"/>
      <c r="S814" s="257"/>
      <c r="T814" s="257"/>
      <c r="U814" s="257"/>
      <c r="V814" s="257"/>
      <c r="W814" s="257"/>
      <c r="X814" s="257"/>
      <c r="Y814" s="257"/>
      <c r="Z814" s="257"/>
    </row>
    <row r="815" spans="1:26" ht="12.75" customHeight="1" x14ac:dyDescent="0.25">
      <c r="A815" s="257"/>
      <c r="B815" s="257"/>
      <c r="C815" s="257"/>
      <c r="D815" s="257"/>
      <c r="E815" s="257"/>
      <c r="F815" s="257"/>
      <c r="G815" s="257"/>
      <c r="H815" s="257"/>
      <c r="I815" s="257"/>
      <c r="J815" s="257"/>
      <c r="K815" s="257"/>
      <c r="L815" s="257"/>
      <c r="M815" s="257"/>
      <c r="N815" s="257"/>
      <c r="O815" s="257"/>
      <c r="P815" s="257"/>
      <c r="Q815" s="257"/>
      <c r="R815" s="257"/>
      <c r="S815" s="257"/>
      <c r="T815" s="257"/>
      <c r="U815" s="257"/>
      <c r="V815" s="257"/>
      <c r="W815" s="257"/>
      <c r="X815" s="257"/>
      <c r="Y815" s="257"/>
      <c r="Z815" s="257"/>
    </row>
    <row r="816" spans="1:26" ht="12.75" customHeight="1" x14ac:dyDescent="0.25">
      <c r="A816" s="257"/>
      <c r="B816" s="257"/>
      <c r="C816" s="257"/>
      <c r="D816" s="257"/>
      <c r="E816" s="257"/>
      <c r="F816" s="257"/>
      <c r="G816" s="257"/>
      <c r="H816" s="257"/>
      <c r="I816" s="257"/>
      <c r="J816" s="257"/>
      <c r="K816" s="257"/>
      <c r="L816" s="257"/>
      <c r="M816" s="257"/>
      <c r="N816" s="257"/>
      <c r="O816" s="257"/>
      <c r="P816" s="257"/>
      <c r="Q816" s="257"/>
      <c r="R816" s="257"/>
      <c r="S816" s="257"/>
      <c r="T816" s="257"/>
      <c r="U816" s="257"/>
      <c r="V816" s="257"/>
      <c r="W816" s="257"/>
      <c r="X816" s="257"/>
      <c r="Y816" s="257"/>
      <c r="Z816" s="257"/>
    </row>
    <row r="817" spans="1:26" ht="12.75" customHeight="1" x14ac:dyDescent="0.25">
      <c r="A817" s="257"/>
      <c r="B817" s="257"/>
      <c r="C817" s="257"/>
      <c r="D817" s="257"/>
      <c r="E817" s="257"/>
      <c r="F817" s="257"/>
      <c r="G817" s="257"/>
      <c r="H817" s="257"/>
      <c r="I817" s="257"/>
      <c r="J817" s="257"/>
      <c r="K817" s="257"/>
      <c r="L817" s="257"/>
      <c r="M817" s="257"/>
      <c r="N817" s="257"/>
      <c r="O817" s="257"/>
      <c r="P817" s="257"/>
      <c r="Q817" s="257"/>
      <c r="R817" s="257"/>
      <c r="S817" s="257"/>
      <c r="T817" s="257"/>
      <c r="U817" s="257"/>
      <c r="V817" s="257"/>
      <c r="W817" s="257"/>
      <c r="X817" s="257"/>
      <c r="Y817" s="257"/>
      <c r="Z817" s="257"/>
    </row>
    <row r="818" spans="1:26" ht="12.75" customHeight="1" x14ac:dyDescent="0.25">
      <c r="A818" s="257"/>
      <c r="B818" s="257"/>
      <c r="C818" s="257"/>
      <c r="D818" s="257"/>
      <c r="E818" s="257"/>
      <c r="F818" s="257"/>
      <c r="G818" s="257"/>
      <c r="H818" s="257"/>
      <c r="I818" s="257"/>
      <c r="J818" s="257"/>
      <c r="K818" s="257"/>
      <c r="L818" s="257"/>
      <c r="M818" s="257"/>
      <c r="N818" s="257"/>
      <c r="O818" s="257"/>
      <c r="P818" s="257"/>
      <c r="Q818" s="257"/>
      <c r="R818" s="257"/>
      <c r="S818" s="257"/>
      <c r="T818" s="257"/>
      <c r="U818" s="257"/>
      <c r="V818" s="257"/>
      <c r="W818" s="257"/>
      <c r="X818" s="257"/>
      <c r="Y818" s="257"/>
      <c r="Z818" s="257"/>
    </row>
    <row r="819" spans="1:26" ht="12.75" customHeight="1" x14ac:dyDescent="0.25">
      <c r="A819" s="257"/>
      <c r="B819" s="257"/>
      <c r="C819" s="257"/>
      <c r="D819" s="257"/>
      <c r="E819" s="257"/>
      <c r="F819" s="257"/>
      <c r="G819" s="257"/>
      <c r="H819" s="257"/>
      <c r="I819" s="257"/>
      <c r="J819" s="257"/>
      <c r="K819" s="257"/>
      <c r="L819" s="257"/>
      <c r="M819" s="257"/>
      <c r="N819" s="257"/>
      <c r="O819" s="257"/>
      <c r="P819" s="257"/>
      <c r="Q819" s="257"/>
      <c r="R819" s="257"/>
      <c r="S819" s="257"/>
      <c r="T819" s="257"/>
      <c r="U819" s="257"/>
      <c r="V819" s="257"/>
      <c r="W819" s="257"/>
      <c r="X819" s="257"/>
      <c r="Y819" s="257"/>
      <c r="Z819" s="257"/>
    </row>
    <row r="820" spans="1:26" ht="12.75" customHeight="1" x14ac:dyDescent="0.25">
      <c r="A820" s="257"/>
      <c r="B820" s="257"/>
      <c r="C820" s="257"/>
      <c r="D820" s="257"/>
      <c r="E820" s="257"/>
      <c r="F820" s="257"/>
      <c r="G820" s="257"/>
      <c r="H820" s="257"/>
      <c r="I820" s="257"/>
      <c r="J820" s="257"/>
      <c r="K820" s="257"/>
      <c r="L820" s="257"/>
      <c r="M820" s="257"/>
      <c r="N820" s="257"/>
      <c r="O820" s="257"/>
      <c r="P820" s="257"/>
      <c r="Q820" s="257"/>
      <c r="R820" s="257"/>
      <c r="S820" s="257"/>
      <c r="T820" s="257"/>
      <c r="U820" s="257"/>
      <c r="V820" s="257"/>
      <c r="W820" s="257"/>
      <c r="X820" s="257"/>
      <c r="Y820" s="257"/>
      <c r="Z820" s="257"/>
    </row>
    <row r="821" spans="1:26" ht="12.75" customHeight="1" x14ac:dyDescent="0.25">
      <c r="A821" s="257"/>
      <c r="B821" s="257"/>
      <c r="C821" s="257"/>
      <c r="D821" s="257"/>
      <c r="E821" s="257"/>
      <c r="F821" s="257"/>
      <c r="G821" s="257"/>
      <c r="H821" s="257"/>
      <c r="I821" s="257"/>
      <c r="J821" s="257"/>
      <c r="K821" s="257"/>
      <c r="L821" s="257"/>
      <c r="M821" s="257"/>
      <c r="N821" s="257"/>
      <c r="O821" s="257"/>
      <c r="P821" s="257"/>
      <c r="Q821" s="257"/>
      <c r="R821" s="257"/>
      <c r="S821" s="257"/>
      <c r="T821" s="257"/>
      <c r="U821" s="257"/>
      <c r="V821" s="257"/>
      <c r="W821" s="257"/>
      <c r="X821" s="257"/>
      <c r="Y821" s="257"/>
      <c r="Z821" s="257"/>
    </row>
    <row r="822" spans="1:26" ht="12.75" customHeight="1" x14ac:dyDescent="0.25">
      <c r="A822" s="257"/>
      <c r="B822" s="257"/>
      <c r="C822" s="257"/>
      <c r="D822" s="257"/>
      <c r="E822" s="257"/>
      <c r="F822" s="257"/>
      <c r="G822" s="257"/>
      <c r="H822" s="257"/>
      <c r="I822" s="257"/>
      <c r="J822" s="257"/>
      <c r="K822" s="257"/>
      <c r="L822" s="257"/>
      <c r="M822" s="257"/>
      <c r="N822" s="257"/>
      <c r="O822" s="257"/>
      <c r="P822" s="257"/>
      <c r="Q822" s="257"/>
      <c r="R822" s="257"/>
      <c r="S822" s="257"/>
      <c r="T822" s="257"/>
      <c r="U822" s="257"/>
      <c r="V822" s="257"/>
      <c r="W822" s="257"/>
      <c r="X822" s="257"/>
      <c r="Y822" s="257"/>
      <c r="Z822" s="257"/>
    </row>
    <row r="823" spans="1:26" ht="12.75" customHeight="1" x14ac:dyDescent="0.25">
      <c r="A823" s="257"/>
      <c r="B823" s="257"/>
      <c r="C823" s="257"/>
      <c r="D823" s="257"/>
      <c r="E823" s="257"/>
      <c r="F823" s="257"/>
      <c r="G823" s="257"/>
      <c r="H823" s="257"/>
      <c r="I823" s="257"/>
      <c r="J823" s="257"/>
      <c r="K823" s="257"/>
      <c r="L823" s="257"/>
      <c r="M823" s="257"/>
      <c r="N823" s="257"/>
      <c r="O823" s="257"/>
      <c r="P823" s="257"/>
      <c r="Q823" s="257"/>
      <c r="R823" s="257"/>
      <c r="S823" s="257"/>
      <c r="T823" s="257"/>
      <c r="U823" s="257"/>
      <c r="V823" s="257"/>
      <c r="W823" s="257"/>
      <c r="X823" s="257"/>
      <c r="Y823" s="257"/>
      <c r="Z823" s="257"/>
    </row>
    <row r="824" spans="1:26" ht="12.75" customHeight="1" x14ac:dyDescent="0.25">
      <c r="A824" s="257"/>
      <c r="B824" s="257"/>
      <c r="C824" s="257"/>
      <c r="D824" s="257"/>
      <c r="E824" s="257"/>
      <c r="F824" s="257"/>
      <c r="G824" s="257"/>
      <c r="H824" s="257"/>
      <c r="I824" s="257"/>
      <c r="J824" s="257"/>
      <c r="K824" s="257"/>
      <c r="L824" s="257"/>
      <c r="M824" s="257"/>
      <c r="N824" s="257"/>
      <c r="O824" s="257"/>
      <c r="P824" s="257"/>
      <c r="Q824" s="257"/>
      <c r="R824" s="257"/>
      <c r="S824" s="257"/>
      <c r="T824" s="257"/>
      <c r="U824" s="257"/>
      <c r="V824" s="257"/>
      <c r="W824" s="257"/>
      <c r="X824" s="257"/>
      <c r="Y824" s="257"/>
      <c r="Z824" s="257"/>
    </row>
    <row r="825" spans="1:26" ht="12.75" customHeight="1" x14ac:dyDescent="0.25">
      <c r="A825" s="257"/>
      <c r="B825" s="257"/>
      <c r="C825" s="257"/>
      <c r="D825" s="257"/>
      <c r="E825" s="257"/>
      <c r="F825" s="257"/>
      <c r="G825" s="257"/>
      <c r="H825" s="257"/>
      <c r="I825" s="257"/>
      <c r="J825" s="257"/>
      <c r="K825" s="257"/>
      <c r="L825" s="257"/>
      <c r="M825" s="257"/>
      <c r="N825" s="257"/>
      <c r="O825" s="257"/>
      <c r="P825" s="257"/>
      <c r="Q825" s="257"/>
      <c r="R825" s="257"/>
      <c r="S825" s="257"/>
      <c r="T825" s="257"/>
      <c r="U825" s="257"/>
      <c r="V825" s="257"/>
      <c r="W825" s="257"/>
      <c r="X825" s="257"/>
      <c r="Y825" s="257"/>
      <c r="Z825" s="257"/>
    </row>
    <row r="826" spans="1:26" ht="12.75" customHeight="1" x14ac:dyDescent="0.25">
      <c r="A826" s="257"/>
      <c r="B826" s="257"/>
      <c r="C826" s="257"/>
      <c r="D826" s="257"/>
      <c r="E826" s="257"/>
      <c r="F826" s="257"/>
      <c r="G826" s="257"/>
      <c r="H826" s="257"/>
      <c r="I826" s="257"/>
      <c r="J826" s="257"/>
      <c r="K826" s="257"/>
      <c r="L826" s="257"/>
      <c r="M826" s="257"/>
      <c r="N826" s="257"/>
      <c r="O826" s="257"/>
      <c r="P826" s="257"/>
      <c r="Q826" s="257"/>
      <c r="R826" s="257"/>
      <c r="S826" s="257"/>
      <c r="T826" s="257"/>
      <c r="U826" s="257"/>
      <c r="V826" s="257"/>
      <c r="W826" s="257"/>
      <c r="X826" s="257"/>
      <c r="Y826" s="257"/>
      <c r="Z826" s="257"/>
    </row>
    <row r="827" spans="1:26" ht="12.75" customHeight="1" x14ac:dyDescent="0.25">
      <c r="A827" s="257"/>
      <c r="B827" s="257"/>
      <c r="C827" s="257"/>
      <c r="D827" s="257"/>
      <c r="E827" s="257"/>
      <c r="F827" s="257"/>
      <c r="G827" s="257"/>
      <c r="H827" s="257"/>
      <c r="I827" s="257"/>
      <c r="J827" s="257"/>
      <c r="K827" s="257"/>
      <c r="L827" s="257"/>
      <c r="M827" s="257"/>
      <c r="N827" s="257"/>
      <c r="O827" s="257"/>
      <c r="P827" s="257"/>
      <c r="Q827" s="257"/>
      <c r="R827" s="257"/>
      <c r="S827" s="257"/>
      <c r="T827" s="257"/>
      <c r="U827" s="257"/>
      <c r="V827" s="257"/>
      <c r="W827" s="257"/>
      <c r="X827" s="257"/>
      <c r="Y827" s="257"/>
      <c r="Z827" s="257"/>
    </row>
    <row r="828" spans="1:26" ht="12.75" customHeight="1" x14ac:dyDescent="0.25">
      <c r="A828" s="257"/>
      <c r="B828" s="257"/>
      <c r="C828" s="257"/>
      <c r="D828" s="257"/>
      <c r="E828" s="257"/>
      <c r="F828" s="257"/>
      <c r="G828" s="257"/>
      <c r="H828" s="257"/>
      <c r="I828" s="257"/>
      <c r="J828" s="257"/>
      <c r="K828" s="257"/>
      <c r="L828" s="257"/>
      <c r="M828" s="257"/>
      <c r="N828" s="257"/>
      <c r="O828" s="257"/>
      <c r="P828" s="257"/>
      <c r="Q828" s="257"/>
      <c r="R828" s="257"/>
      <c r="S828" s="257"/>
      <c r="T828" s="257"/>
      <c r="U828" s="257"/>
      <c r="V828" s="257"/>
      <c r="W828" s="257"/>
      <c r="X828" s="257"/>
      <c r="Y828" s="257"/>
      <c r="Z828" s="257"/>
    </row>
    <row r="829" spans="1:26" ht="12.75" customHeight="1" x14ac:dyDescent="0.25">
      <c r="A829" s="257"/>
      <c r="B829" s="257"/>
      <c r="C829" s="257"/>
      <c r="D829" s="257"/>
      <c r="E829" s="257"/>
      <c r="F829" s="257"/>
      <c r="G829" s="257"/>
      <c r="H829" s="257"/>
      <c r="I829" s="257"/>
      <c r="J829" s="257"/>
      <c r="K829" s="257"/>
      <c r="L829" s="257"/>
      <c r="M829" s="257"/>
      <c r="N829" s="257"/>
      <c r="O829" s="257"/>
      <c r="P829" s="257"/>
      <c r="Q829" s="257"/>
      <c r="R829" s="257"/>
      <c r="S829" s="257"/>
      <c r="T829" s="257"/>
      <c r="U829" s="257"/>
      <c r="V829" s="257"/>
      <c r="W829" s="257"/>
      <c r="X829" s="257"/>
      <c r="Y829" s="257"/>
      <c r="Z829" s="257"/>
    </row>
    <row r="830" spans="1:26" ht="12.75" customHeight="1" x14ac:dyDescent="0.25">
      <c r="A830" s="257"/>
      <c r="B830" s="257"/>
      <c r="C830" s="257"/>
      <c r="D830" s="257"/>
      <c r="E830" s="257"/>
      <c r="F830" s="257"/>
      <c r="G830" s="257"/>
      <c r="H830" s="257"/>
      <c r="I830" s="257"/>
      <c r="J830" s="257"/>
      <c r="K830" s="257"/>
      <c r="L830" s="257"/>
      <c r="M830" s="257"/>
      <c r="N830" s="257"/>
      <c r="O830" s="257"/>
      <c r="P830" s="257"/>
      <c r="Q830" s="257"/>
      <c r="R830" s="257"/>
      <c r="S830" s="257"/>
      <c r="T830" s="257"/>
      <c r="U830" s="257"/>
      <c r="V830" s="257"/>
      <c r="W830" s="257"/>
      <c r="X830" s="257"/>
      <c r="Y830" s="257"/>
      <c r="Z830" s="257"/>
    </row>
    <row r="831" spans="1:26" ht="12.75" customHeight="1" x14ac:dyDescent="0.25">
      <c r="A831" s="257"/>
      <c r="B831" s="257"/>
      <c r="C831" s="257"/>
      <c r="D831" s="257"/>
      <c r="E831" s="257"/>
      <c r="F831" s="257"/>
      <c r="G831" s="257"/>
      <c r="H831" s="257"/>
      <c r="I831" s="257"/>
      <c r="J831" s="257"/>
      <c r="K831" s="257"/>
      <c r="L831" s="257"/>
      <c r="M831" s="257"/>
      <c r="N831" s="257"/>
      <c r="O831" s="257"/>
      <c r="P831" s="257"/>
      <c r="Q831" s="257"/>
      <c r="R831" s="257"/>
      <c r="S831" s="257"/>
      <c r="T831" s="257"/>
      <c r="U831" s="257"/>
      <c r="V831" s="257"/>
      <c r="W831" s="257"/>
      <c r="X831" s="257"/>
      <c r="Y831" s="257"/>
      <c r="Z831" s="257"/>
    </row>
    <row r="832" spans="1:26" ht="12.75" customHeight="1" x14ac:dyDescent="0.25">
      <c r="A832" s="257"/>
      <c r="B832" s="257"/>
      <c r="C832" s="257"/>
      <c r="D832" s="257"/>
      <c r="E832" s="257"/>
      <c r="F832" s="257"/>
      <c r="G832" s="257"/>
      <c r="H832" s="257"/>
      <c r="I832" s="257"/>
      <c r="J832" s="257"/>
      <c r="K832" s="257"/>
      <c r="L832" s="257"/>
      <c r="M832" s="257"/>
      <c r="N832" s="257"/>
      <c r="O832" s="257"/>
      <c r="P832" s="257"/>
      <c r="Q832" s="257"/>
      <c r="R832" s="257"/>
      <c r="S832" s="257"/>
      <c r="T832" s="257"/>
      <c r="U832" s="257"/>
      <c r="V832" s="257"/>
      <c r="W832" s="257"/>
      <c r="X832" s="257"/>
      <c r="Y832" s="257"/>
      <c r="Z832" s="257"/>
    </row>
    <row r="833" spans="1:26" ht="12.75" customHeight="1" x14ac:dyDescent="0.25">
      <c r="A833" s="257"/>
      <c r="B833" s="257"/>
      <c r="C833" s="257"/>
      <c r="D833" s="257"/>
      <c r="E833" s="257"/>
      <c r="F833" s="257"/>
      <c r="G833" s="257"/>
      <c r="H833" s="257"/>
      <c r="I833" s="257"/>
      <c r="J833" s="257"/>
      <c r="K833" s="257"/>
      <c r="L833" s="257"/>
      <c r="M833" s="257"/>
      <c r="N833" s="257"/>
      <c r="O833" s="257"/>
      <c r="P833" s="257"/>
      <c r="Q833" s="257"/>
      <c r="R833" s="257"/>
      <c r="S833" s="257"/>
      <c r="T833" s="257"/>
      <c r="U833" s="257"/>
      <c r="V833" s="257"/>
      <c r="W833" s="257"/>
      <c r="X833" s="257"/>
      <c r="Y833" s="257"/>
      <c r="Z833" s="257"/>
    </row>
    <row r="834" spans="1:26" ht="12.75" customHeight="1" x14ac:dyDescent="0.25">
      <c r="A834" s="257"/>
      <c r="B834" s="257"/>
      <c r="C834" s="257"/>
      <c r="D834" s="257"/>
      <c r="E834" s="257"/>
      <c r="F834" s="257"/>
      <c r="G834" s="257"/>
      <c r="H834" s="257"/>
      <c r="I834" s="257"/>
      <c r="J834" s="257"/>
      <c r="K834" s="257"/>
      <c r="L834" s="257"/>
      <c r="M834" s="257"/>
      <c r="N834" s="257"/>
      <c r="O834" s="257"/>
      <c r="P834" s="257"/>
      <c r="Q834" s="257"/>
      <c r="R834" s="257"/>
      <c r="S834" s="257"/>
      <c r="T834" s="257"/>
      <c r="U834" s="257"/>
      <c r="V834" s="257"/>
      <c r="W834" s="257"/>
      <c r="X834" s="257"/>
      <c r="Y834" s="257"/>
      <c r="Z834" s="257"/>
    </row>
    <row r="835" spans="1:26" ht="12.75" customHeight="1" x14ac:dyDescent="0.25">
      <c r="A835" s="257"/>
      <c r="B835" s="257"/>
      <c r="C835" s="257"/>
      <c r="D835" s="257"/>
      <c r="E835" s="257"/>
      <c r="F835" s="257"/>
      <c r="G835" s="257"/>
      <c r="H835" s="257"/>
      <c r="I835" s="257"/>
      <c r="J835" s="257"/>
      <c r="K835" s="257"/>
      <c r="L835" s="257"/>
      <c r="M835" s="257"/>
      <c r="N835" s="257"/>
      <c r="O835" s="257"/>
      <c r="P835" s="257"/>
      <c r="Q835" s="257"/>
      <c r="R835" s="257"/>
      <c r="S835" s="257"/>
      <c r="T835" s="257"/>
      <c r="U835" s="257"/>
      <c r="V835" s="257"/>
      <c r="W835" s="257"/>
      <c r="X835" s="257"/>
      <c r="Y835" s="257"/>
      <c r="Z835" s="257"/>
    </row>
    <row r="836" spans="1:26" ht="12.75" customHeight="1" x14ac:dyDescent="0.25">
      <c r="A836" s="257"/>
      <c r="B836" s="257"/>
      <c r="C836" s="257"/>
      <c r="D836" s="257"/>
      <c r="E836" s="257"/>
      <c r="F836" s="257"/>
      <c r="G836" s="257"/>
      <c r="H836" s="257"/>
      <c r="I836" s="257"/>
      <c r="J836" s="257"/>
      <c r="K836" s="257"/>
      <c r="L836" s="257"/>
      <c r="M836" s="257"/>
      <c r="N836" s="257"/>
      <c r="O836" s="257"/>
      <c r="P836" s="257"/>
      <c r="Q836" s="257"/>
      <c r="R836" s="257"/>
      <c r="S836" s="257"/>
      <c r="T836" s="257"/>
      <c r="U836" s="257"/>
      <c r="V836" s="257"/>
      <c r="W836" s="257"/>
      <c r="X836" s="257"/>
      <c r="Y836" s="257"/>
      <c r="Z836" s="257"/>
    </row>
    <row r="837" spans="1:26" ht="12.75" customHeight="1" x14ac:dyDescent="0.25">
      <c r="A837" s="257"/>
      <c r="B837" s="257"/>
      <c r="C837" s="257"/>
      <c r="D837" s="257"/>
      <c r="E837" s="257"/>
      <c r="F837" s="257"/>
      <c r="G837" s="257"/>
      <c r="H837" s="257"/>
      <c r="I837" s="257"/>
      <c r="J837" s="257"/>
      <c r="K837" s="257"/>
      <c r="L837" s="257"/>
      <c r="M837" s="257"/>
      <c r="N837" s="257"/>
      <c r="O837" s="257"/>
      <c r="P837" s="257"/>
      <c r="Q837" s="257"/>
      <c r="R837" s="257"/>
      <c r="S837" s="257"/>
      <c r="T837" s="257"/>
      <c r="U837" s="257"/>
      <c r="V837" s="257"/>
      <c r="W837" s="257"/>
      <c r="X837" s="257"/>
      <c r="Y837" s="257"/>
      <c r="Z837" s="257"/>
    </row>
    <row r="838" spans="1:26" ht="12.75" customHeight="1" x14ac:dyDescent="0.25">
      <c r="A838" s="257"/>
      <c r="B838" s="257"/>
      <c r="C838" s="257"/>
      <c r="D838" s="257"/>
      <c r="E838" s="257"/>
      <c r="F838" s="257"/>
      <c r="G838" s="257"/>
      <c r="H838" s="257"/>
      <c r="I838" s="257"/>
      <c r="J838" s="257"/>
      <c r="K838" s="257"/>
      <c r="L838" s="257"/>
      <c r="M838" s="257"/>
      <c r="N838" s="257"/>
      <c r="O838" s="257"/>
      <c r="P838" s="257"/>
      <c r="Q838" s="257"/>
      <c r="R838" s="257"/>
      <c r="S838" s="257"/>
      <c r="T838" s="257"/>
      <c r="U838" s="257"/>
      <c r="V838" s="257"/>
      <c r="W838" s="257"/>
      <c r="X838" s="257"/>
      <c r="Y838" s="257"/>
      <c r="Z838" s="257"/>
    </row>
    <row r="839" spans="1:26" ht="12.75" customHeight="1" x14ac:dyDescent="0.25">
      <c r="A839" s="257"/>
      <c r="B839" s="257"/>
      <c r="C839" s="257"/>
      <c r="D839" s="257"/>
      <c r="E839" s="257"/>
      <c r="F839" s="257"/>
      <c r="G839" s="257"/>
      <c r="H839" s="257"/>
      <c r="I839" s="257"/>
      <c r="J839" s="257"/>
      <c r="K839" s="257"/>
      <c r="L839" s="257"/>
      <c r="M839" s="257"/>
      <c r="N839" s="257"/>
      <c r="O839" s="257"/>
      <c r="P839" s="257"/>
      <c r="Q839" s="257"/>
      <c r="R839" s="257"/>
      <c r="S839" s="257"/>
      <c r="T839" s="257"/>
      <c r="U839" s="257"/>
      <c r="V839" s="257"/>
      <c r="W839" s="257"/>
      <c r="X839" s="257"/>
      <c r="Y839" s="257"/>
      <c r="Z839" s="257"/>
    </row>
    <row r="840" spans="1:26" ht="12.75" customHeight="1" x14ac:dyDescent="0.25">
      <c r="A840" s="257"/>
      <c r="B840" s="257"/>
      <c r="C840" s="257"/>
      <c r="D840" s="257"/>
      <c r="E840" s="257"/>
      <c r="F840" s="257"/>
      <c r="G840" s="257"/>
      <c r="H840" s="257"/>
      <c r="I840" s="257"/>
      <c r="J840" s="257"/>
      <c r="K840" s="257"/>
      <c r="L840" s="257"/>
      <c r="M840" s="257"/>
      <c r="N840" s="257"/>
      <c r="O840" s="257"/>
      <c r="P840" s="257"/>
      <c r="Q840" s="257"/>
      <c r="R840" s="257"/>
      <c r="S840" s="257"/>
      <c r="T840" s="257"/>
      <c r="U840" s="257"/>
      <c r="V840" s="257"/>
      <c r="W840" s="257"/>
      <c r="X840" s="257"/>
      <c r="Y840" s="257"/>
      <c r="Z840" s="257"/>
    </row>
    <row r="841" spans="1:26" ht="12.75" customHeight="1" x14ac:dyDescent="0.25">
      <c r="A841" s="257"/>
      <c r="B841" s="257"/>
      <c r="C841" s="257"/>
      <c r="D841" s="257"/>
      <c r="E841" s="257"/>
      <c r="F841" s="257"/>
      <c r="G841" s="257"/>
      <c r="H841" s="257"/>
      <c r="I841" s="257"/>
      <c r="J841" s="257"/>
      <c r="K841" s="257"/>
      <c r="L841" s="257"/>
      <c r="M841" s="257"/>
      <c r="N841" s="257"/>
      <c r="O841" s="257"/>
      <c r="P841" s="257"/>
      <c r="Q841" s="257"/>
      <c r="R841" s="257"/>
      <c r="S841" s="257"/>
      <c r="T841" s="257"/>
      <c r="U841" s="257"/>
      <c r="V841" s="257"/>
      <c r="W841" s="257"/>
      <c r="X841" s="257"/>
      <c r="Y841" s="257"/>
      <c r="Z841" s="257"/>
    </row>
    <row r="842" spans="1:26" ht="12.75" customHeight="1" x14ac:dyDescent="0.25">
      <c r="A842" s="257"/>
      <c r="B842" s="257"/>
      <c r="C842" s="257"/>
      <c r="D842" s="257"/>
      <c r="E842" s="257"/>
      <c r="F842" s="257"/>
      <c r="G842" s="257"/>
      <c r="H842" s="257"/>
      <c r="I842" s="257"/>
      <c r="J842" s="257"/>
      <c r="K842" s="257"/>
      <c r="L842" s="257"/>
      <c r="M842" s="257"/>
      <c r="N842" s="257"/>
      <c r="O842" s="257"/>
      <c r="P842" s="257"/>
      <c r="Q842" s="257"/>
      <c r="R842" s="257"/>
      <c r="S842" s="257"/>
      <c r="T842" s="257"/>
      <c r="U842" s="257"/>
      <c r="V842" s="257"/>
      <c r="W842" s="257"/>
      <c r="X842" s="257"/>
      <c r="Y842" s="257"/>
      <c r="Z842" s="257"/>
    </row>
    <row r="843" spans="1:26" ht="12.75" customHeight="1" x14ac:dyDescent="0.25">
      <c r="A843" s="257"/>
      <c r="B843" s="257"/>
      <c r="C843" s="257"/>
      <c r="D843" s="257"/>
      <c r="E843" s="257"/>
      <c r="F843" s="257"/>
      <c r="G843" s="257"/>
      <c r="H843" s="257"/>
      <c r="I843" s="257"/>
      <c r="J843" s="257"/>
      <c r="K843" s="257"/>
      <c r="L843" s="257"/>
      <c r="M843" s="257"/>
      <c r="N843" s="257"/>
      <c r="O843" s="257"/>
      <c r="P843" s="257"/>
      <c r="Q843" s="257"/>
      <c r="R843" s="257"/>
      <c r="S843" s="257"/>
      <c r="T843" s="257"/>
      <c r="U843" s="257"/>
      <c r="V843" s="257"/>
      <c r="W843" s="257"/>
      <c r="X843" s="257"/>
      <c r="Y843" s="257"/>
      <c r="Z843" s="257"/>
    </row>
    <row r="844" spans="1:26" ht="12.75" customHeight="1" x14ac:dyDescent="0.25">
      <c r="A844" s="257"/>
      <c r="B844" s="257"/>
      <c r="C844" s="257"/>
      <c r="D844" s="257"/>
      <c r="E844" s="257"/>
      <c r="F844" s="257"/>
      <c r="G844" s="257"/>
      <c r="H844" s="257"/>
      <c r="I844" s="257"/>
      <c r="J844" s="257"/>
      <c r="K844" s="257"/>
      <c r="L844" s="257"/>
      <c r="M844" s="257"/>
      <c r="N844" s="257"/>
      <c r="O844" s="257"/>
      <c r="P844" s="257"/>
      <c r="Q844" s="257"/>
      <c r="R844" s="257"/>
      <c r="S844" s="257"/>
      <c r="T844" s="257"/>
      <c r="U844" s="257"/>
      <c r="V844" s="257"/>
      <c r="W844" s="257"/>
      <c r="X844" s="257"/>
      <c r="Y844" s="257"/>
      <c r="Z844" s="257"/>
    </row>
    <row r="845" spans="1:26" ht="12.75" customHeight="1" x14ac:dyDescent="0.25">
      <c r="A845" s="257"/>
      <c r="B845" s="257"/>
      <c r="C845" s="257"/>
      <c r="D845" s="257"/>
      <c r="E845" s="257"/>
      <c r="F845" s="257"/>
      <c r="G845" s="257"/>
      <c r="H845" s="257"/>
      <c r="I845" s="257"/>
      <c r="J845" s="257"/>
      <c r="K845" s="257"/>
      <c r="L845" s="257"/>
      <c r="M845" s="257"/>
      <c r="N845" s="257"/>
      <c r="O845" s="257"/>
      <c r="P845" s="257"/>
      <c r="Q845" s="257"/>
      <c r="R845" s="257"/>
      <c r="S845" s="257"/>
      <c r="T845" s="257"/>
      <c r="U845" s="257"/>
      <c r="V845" s="257"/>
      <c r="W845" s="257"/>
      <c r="X845" s="257"/>
      <c r="Y845" s="257"/>
      <c r="Z845" s="257"/>
    </row>
    <row r="846" spans="1:26" ht="12.75" customHeight="1" x14ac:dyDescent="0.25">
      <c r="A846" s="257"/>
      <c r="B846" s="257"/>
      <c r="C846" s="257"/>
      <c r="D846" s="257"/>
      <c r="E846" s="257"/>
      <c r="F846" s="257"/>
      <c r="G846" s="257"/>
      <c r="H846" s="257"/>
      <c r="I846" s="257"/>
      <c r="J846" s="257"/>
      <c r="K846" s="257"/>
      <c r="L846" s="257"/>
      <c r="M846" s="257"/>
      <c r="N846" s="257"/>
      <c r="O846" s="257"/>
      <c r="P846" s="257"/>
      <c r="Q846" s="257"/>
      <c r="R846" s="257"/>
      <c r="S846" s="257"/>
      <c r="T846" s="257"/>
      <c r="U846" s="257"/>
      <c r="V846" s="257"/>
      <c r="W846" s="257"/>
      <c r="X846" s="257"/>
      <c r="Y846" s="257"/>
      <c r="Z846" s="257"/>
    </row>
    <row r="847" spans="1:26" ht="12.75" customHeight="1" x14ac:dyDescent="0.25">
      <c r="A847" s="257"/>
      <c r="B847" s="257"/>
      <c r="C847" s="257"/>
      <c r="D847" s="257"/>
      <c r="E847" s="257"/>
      <c r="F847" s="257"/>
      <c r="G847" s="257"/>
      <c r="H847" s="257"/>
      <c r="I847" s="257"/>
      <c r="J847" s="257"/>
      <c r="K847" s="257"/>
      <c r="L847" s="257"/>
      <c r="M847" s="257"/>
      <c r="N847" s="257"/>
      <c r="O847" s="257"/>
      <c r="P847" s="257"/>
      <c r="Q847" s="257"/>
      <c r="R847" s="257"/>
      <c r="S847" s="257"/>
      <c r="T847" s="257"/>
      <c r="U847" s="257"/>
      <c r="V847" s="257"/>
      <c r="W847" s="257"/>
      <c r="X847" s="257"/>
      <c r="Y847" s="257"/>
      <c r="Z847" s="257"/>
    </row>
    <row r="848" spans="1:26" ht="12.75" customHeight="1" x14ac:dyDescent="0.25">
      <c r="A848" s="257"/>
      <c r="B848" s="257"/>
      <c r="C848" s="257"/>
      <c r="D848" s="257"/>
      <c r="E848" s="257"/>
      <c r="F848" s="257"/>
      <c r="G848" s="257"/>
      <c r="H848" s="257"/>
      <c r="I848" s="257"/>
      <c r="J848" s="257"/>
      <c r="K848" s="257"/>
      <c r="L848" s="257"/>
      <c r="M848" s="257"/>
      <c r="N848" s="257"/>
      <c r="O848" s="257"/>
      <c r="P848" s="257"/>
      <c r="Q848" s="257"/>
      <c r="R848" s="257"/>
      <c r="S848" s="257"/>
      <c r="T848" s="257"/>
      <c r="U848" s="257"/>
      <c r="V848" s="257"/>
      <c r="W848" s="257"/>
      <c r="X848" s="257"/>
      <c r="Y848" s="257"/>
      <c r="Z848" s="257"/>
    </row>
    <row r="849" spans="1:26" ht="12.75" customHeight="1" x14ac:dyDescent="0.25">
      <c r="A849" s="257"/>
      <c r="B849" s="257"/>
      <c r="C849" s="257"/>
      <c r="D849" s="257"/>
      <c r="E849" s="257"/>
      <c r="F849" s="257"/>
      <c r="G849" s="257"/>
      <c r="H849" s="257"/>
      <c r="I849" s="257"/>
      <c r="J849" s="257"/>
      <c r="K849" s="257"/>
      <c r="L849" s="257"/>
      <c r="M849" s="257"/>
      <c r="N849" s="257"/>
      <c r="O849" s="257"/>
      <c r="P849" s="257"/>
      <c r="Q849" s="257"/>
      <c r="R849" s="257"/>
      <c r="S849" s="257"/>
      <c r="T849" s="257"/>
      <c r="U849" s="257"/>
      <c r="V849" s="257"/>
      <c r="W849" s="257"/>
      <c r="X849" s="257"/>
      <c r="Y849" s="257"/>
      <c r="Z849" s="257"/>
    </row>
    <row r="850" spans="1:26" ht="12.75" customHeight="1" x14ac:dyDescent="0.25">
      <c r="A850" s="257"/>
      <c r="B850" s="257"/>
      <c r="C850" s="257"/>
      <c r="D850" s="257"/>
      <c r="E850" s="257"/>
      <c r="F850" s="257"/>
      <c r="G850" s="257"/>
      <c r="H850" s="257"/>
      <c r="I850" s="257"/>
      <c r="J850" s="257"/>
      <c r="K850" s="257"/>
      <c r="L850" s="257"/>
      <c r="M850" s="257"/>
      <c r="N850" s="257"/>
      <c r="O850" s="257"/>
      <c r="P850" s="257"/>
      <c r="Q850" s="257"/>
      <c r="R850" s="257"/>
      <c r="S850" s="257"/>
      <c r="T850" s="257"/>
      <c r="U850" s="257"/>
      <c r="V850" s="257"/>
      <c r="W850" s="257"/>
      <c r="X850" s="257"/>
      <c r="Y850" s="257"/>
      <c r="Z850" s="257"/>
    </row>
    <row r="851" spans="1:26" ht="12.75" customHeight="1" x14ac:dyDescent="0.25">
      <c r="A851" s="257"/>
      <c r="B851" s="257"/>
      <c r="C851" s="257"/>
      <c r="D851" s="257"/>
      <c r="E851" s="257"/>
      <c r="F851" s="257"/>
      <c r="G851" s="257"/>
      <c r="H851" s="257"/>
      <c r="I851" s="257"/>
      <c r="J851" s="257"/>
      <c r="K851" s="257"/>
      <c r="L851" s="257"/>
      <c r="M851" s="257"/>
      <c r="N851" s="257"/>
      <c r="O851" s="257"/>
      <c r="P851" s="257"/>
      <c r="Q851" s="257"/>
      <c r="R851" s="257"/>
      <c r="S851" s="257"/>
      <c r="T851" s="257"/>
      <c r="U851" s="257"/>
      <c r="V851" s="257"/>
      <c r="W851" s="257"/>
      <c r="X851" s="257"/>
      <c r="Y851" s="257"/>
      <c r="Z851" s="257"/>
    </row>
    <row r="852" spans="1:26" ht="12.75" customHeight="1" x14ac:dyDescent="0.25">
      <c r="A852" s="257"/>
      <c r="B852" s="257"/>
      <c r="C852" s="257"/>
      <c r="D852" s="257"/>
      <c r="E852" s="257"/>
      <c r="F852" s="257"/>
      <c r="G852" s="257"/>
      <c r="H852" s="257"/>
      <c r="I852" s="257"/>
      <c r="J852" s="257"/>
      <c r="K852" s="257"/>
      <c r="L852" s="257"/>
      <c r="M852" s="257"/>
      <c r="N852" s="257"/>
      <c r="O852" s="257"/>
      <c r="P852" s="257"/>
      <c r="Q852" s="257"/>
      <c r="R852" s="257"/>
      <c r="S852" s="257"/>
      <c r="T852" s="257"/>
      <c r="U852" s="257"/>
      <c r="V852" s="257"/>
      <c r="W852" s="257"/>
      <c r="X852" s="257"/>
      <c r="Y852" s="257"/>
      <c r="Z852" s="257"/>
    </row>
    <row r="853" spans="1:26" ht="12.75" customHeight="1" x14ac:dyDescent="0.25">
      <c r="A853" s="257"/>
      <c r="B853" s="257"/>
      <c r="C853" s="257"/>
      <c r="D853" s="257"/>
      <c r="E853" s="257"/>
      <c r="F853" s="257"/>
      <c r="G853" s="257"/>
      <c r="H853" s="257"/>
      <c r="I853" s="257"/>
      <c r="J853" s="257"/>
      <c r="K853" s="257"/>
      <c r="L853" s="257"/>
      <c r="M853" s="257"/>
      <c r="N853" s="257"/>
      <c r="O853" s="257"/>
      <c r="P853" s="257"/>
      <c r="Q853" s="257"/>
      <c r="R853" s="257"/>
      <c r="S853" s="257"/>
      <c r="T853" s="257"/>
      <c r="U853" s="257"/>
      <c r="V853" s="257"/>
      <c r="W853" s="257"/>
      <c r="X853" s="257"/>
      <c r="Y853" s="257"/>
      <c r="Z853" s="257"/>
    </row>
    <row r="854" spans="1:26" ht="12.75" customHeight="1" x14ac:dyDescent="0.25">
      <c r="A854" s="257"/>
      <c r="B854" s="257"/>
      <c r="C854" s="257"/>
      <c r="D854" s="257"/>
      <c r="E854" s="257"/>
      <c r="F854" s="257"/>
      <c r="G854" s="257"/>
      <c r="H854" s="257"/>
      <c r="I854" s="257"/>
      <c r="J854" s="257"/>
      <c r="K854" s="257"/>
      <c r="L854" s="257"/>
      <c r="M854" s="257"/>
      <c r="N854" s="257"/>
      <c r="O854" s="257"/>
      <c r="P854" s="257"/>
      <c r="Q854" s="257"/>
      <c r="R854" s="257"/>
      <c r="S854" s="257"/>
      <c r="T854" s="257"/>
      <c r="U854" s="257"/>
      <c r="V854" s="257"/>
      <c r="W854" s="257"/>
      <c r="X854" s="257"/>
      <c r="Y854" s="257"/>
      <c r="Z854" s="257"/>
    </row>
    <row r="855" spans="1:26" ht="12.75" customHeight="1" x14ac:dyDescent="0.25">
      <c r="A855" s="257"/>
      <c r="B855" s="257"/>
      <c r="C855" s="257"/>
      <c r="D855" s="257"/>
      <c r="E855" s="257"/>
      <c r="F855" s="257"/>
      <c r="G855" s="257"/>
      <c r="H855" s="257"/>
      <c r="I855" s="257"/>
      <c r="J855" s="257"/>
      <c r="K855" s="257"/>
      <c r="L855" s="257"/>
      <c r="M855" s="257"/>
      <c r="N855" s="257"/>
      <c r="O855" s="257"/>
      <c r="P855" s="257"/>
      <c r="Q855" s="257"/>
      <c r="R855" s="257"/>
      <c r="S855" s="257"/>
      <c r="T855" s="257"/>
      <c r="U855" s="257"/>
      <c r="V855" s="257"/>
      <c r="W855" s="257"/>
      <c r="X855" s="257"/>
      <c r="Y855" s="257"/>
      <c r="Z855" s="257"/>
    </row>
    <row r="856" spans="1:26" ht="12.75" customHeight="1" x14ac:dyDescent="0.25">
      <c r="A856" s="257"/>
      <c r="B856" s="257"/>
      <c r="C856" s="257"/>
      <c r="D856" s="257"/>
      <c r="E856" s="257"/>
      <c r="F856" s="257"/>
      <c r="G856" s="257"/>
      <c r="H856" s="257"/>
      <c r="I856" s="257"/>
      <c r="J856" s="257"/>
      <c r="K856" s="257"/>
      <c r="L856" s="257"/>
      <c r="M856" s="257"/>
      <c r="N856" s="257"/>
      <c r="O856" s="257"/>
      <c r="P856" s="257"/>
      <c r="Q856" s="257"/>
      <c r="R856" s="257"/>
      <c r="S856" s="257"/>
      <c r="T856" s="257"/>
      <c r="U856" s="257"/>
      <c r="V856" s="257"/>
      <c r="W856" s="257"/>
      <c r="X856" s="257"/>
      <c r="Y856" s="257"/>
      <c r="Z856" s="257"/>
    </row>
    <row r="857" spans="1:26" ht="12.75" customHeight="1" x14ac:dyDescent="0.25">
      <c r="A857" s="257"/>
      <c r="B857" s="257"/>
      <c r="C857" s="257"/>
      <c r="D857" s="257"/>
      <c r="E857" s="257"/>
      <c r="F857" s="257"/>
      <c r="G857" s="257"/>
      <c r="H857" s="257"/>
      <c r="I857" s="257"/>
      <c r="J857" s="257"/>
      <c r="K857" s="257"/>
      <c r="L857" s="257"/>
      <c r="M857" s="257"/>
      <c r="N857" s="257"/>
      <c r="O857" s="257"/>
      <c r="P857" s="257"/>
      <c r="Q857" s="257"/>
      <c r="R857" s="257"/>
      <c r="S857" s="257"/>
      <c r="T857" s="257"/>
      <c r="U857" s="257"/>
      <c r="V857" s="257"/>
      <c r="W857" s="257"/>
      <c r="X857" s="257"/>
      <c r="Y857" s="257"/>
      <c r="Z857" s="257"/>
    </row>
    <row r="858" spans="1:26" ht="12.75" customHeight="1" x14ac:dyDescent="0.25">
      <c r="A858" s="257"/>
      <c r="B858" s="257"/>
      <c r="C858" s="257"/>
      <c r="D858" s="257"/>
      <c r="E858" s="257"/>
      <c r="F858" s="257"/>
      <c r="G858" s="257"/>
      <c r="H858" s="257"/>
      <c r="I858" s="257"/>
      <c r="J858" s="257"/>
      <c r="K858" s="257"/>
      <c r="L858" s="257"/>
      <c r="M858" s="257"/>
      <c r="N858" s="257"/>
      <c r="O858" s="257"/>
      <c r="P858" s="257"/>
      <c r="Q858" s="257"/>
      <c r="R858" s="257"/>
      <c r="S858" s="257"/>
      <c r="T858" s="257"/>
      <c r="U858" s="257"/>
      <c r="V858" s="257"/>
      <c r="W858" s="257"/>
      <c r="X858" s="257"/>
      <c r="Y858" s="257"/>
      <c r="Z858" s="257"/>
    </row>
    <row r="859" spans="1:26" ht="12.75" customHeight="1" x14ac:dyDescent="0.25">
      <c r="A859" s="257"/>
      <c r="B859" s="257"/>
      <c r="C859" s="257"/>
      <c r="D859" s="257"/>
      <c r="E859" s="257"/>
      <c r="F859" s="257"/>
      <c r="G859" s="257"/>
      <c r="H859" s="257"/>
      <c r="I859" s="257"/>
      <c r="J859" s="257"/>
      <c r="K859" s="257"/>
      <c r="L859" s="257"/>
      <c r="M859" s="257"/>
      <c r="N859" s="257"/>
      <c r="O859" s="257"/>
      <c r="P859" s="257"/>
      <c r="Q859" s="257"/>
      <c r="R859" s="257"/>
      <c r="S859" s="257"/>
      <c r="T859" s="257"/>
      <c r="U859" s="257"/>
      <c r="V859" s="257"/>
      <c r="W859" s="257"/>
      <c r="X859" s="257"/>
      <c r="Y859" s="257"/>
      <c r="Z859" s="257"/>
    </row>
    <row r="860" spans="1:26" ht="12.75" customHeight="1" x14ac:dyDescent="0.25">
      <c r="A860" s="257"/>
      <c r="B860" s="257"/>
      <c r="C860" s="257"/>
      <c r="D860" s="257"/>
      <c r="E860" s="257"/>
      <c r="F860" s="257"/>
      <c r="G860" s="257"/>
      <c r="H860" s="257"/>
      <c r="I860" s="257"/>
      <c r="J860" s="257"/>
      <c r="K860" s="257"/>
      <c r="L860" s="257"/>
      <c r="M860" s="257"/>
      <c r="N860" s="257"/>
      <c r="O860" s="257"/>
      <c r="P860" s="257"/>
      <c r="Q860" s="257"/>
      <c r="R860" s="257"/>
      <c r="S860" s="257"/>
      <c r="T860" s="257"/>
      <c r="U860" s="257"/>
      <c r="V860" s="257"/>
      <c r="W860" s="257"/>
      <c r="X860" s="257"/>
      <c r="Y860" s="257"/>
      <c r="Z860" s="257"/>
    </row>
    <row r="861" spans="1:26" ht="12.75" customHeight="1" x14ac:dyDescent="0.25">
      <c r="A861" s="257"/>
      <c r="B861" s="257"/>
      <c r="C861" s="257"/>
      <c r="D861" s="257"/>
      <c r="E861" s="257"/>
      <c r="F861" s="257"/>
      <c r="G861" s="257"/>
      <c r="H861" s="257"/>
      <c r="I861" s="257"/>
      <c r="J861" s="257"/>
      <c r="K861" s="257"/>
      <c r="L861" s="257"/>
      <c r="M861" s="257"/>
      <c r="N861" s="257"/>
      <c r="O861" s="257"/>
      <c r="P861" s="257"/>
      <c r="Q861" s="257"/>
      <c r="R861" s="257"/>
      <c r="S861" s="257"/>
      <c r="T861" s="257"/>
      <c r="U861" s="257"/>
      <c r="V861" s="257"/>
      <c r="W861" s="257"/>
      <c r="X861" s="257"/>
      <c r="Y861" s="257"/>
      <c r="Z861" s="257"/>
    </row>
    <row r="862" spans="1:26" ht="12.75" customHeight="1" x14ac:dyDescent="0.25">
      <c r="A862" s="257"/>
      <c r="B862" s="257"/>
      <c r="C862" s="257"/>
      <c r="D862" s="257"/>
      <c r="E862" s="257"/>
      <c r="F862" s="257"/>
      <c r="G862" s="257"/>
      <c r="H862" s="257"/>
      <c r="I862" s="257"/>
      <c r="J862" s="257"/>
      <c r="K862" s="257"/>
      <c r="L862" s="257"/>
      <c r="M862" s="257"/>
      <c r="N862" s="257"/>
      <c r="O862" s="257"/>
      <c r="P862" s="257"/>
      <c r="Q862" s="257"/>
      <c r="R862" s="257"/>
      <c r="S862" s="257"/>
      <c r="T862" s="257"/>
      <c r="U862" s="257"/>
      <c r="V862" s="257"/>
      <c r="W862" s="257"/>
      <c r="X862" s="257"/>
      <c r="Y862" s="257"/>
      <c r="Z862" s="257"/>
    </row>
    <row r="863" spans="1:26" ht="12.75" customHeight="1" x14ac:dyDescent="0.25">
      <c r="A863" s="257"/>
      <c r="B863" s="257"/>
      <c r="C863" s="257"/>
      <c r="D863" s="257"/>
      <c r="E863" s="257"/>
      <c r="F863" s="257"/>
      <c r="G863" s="257"/>
      <c r="H863" s="257"/>
      <c r="I863" s="257"/>
      <c r="J863" s="257"/>
      <c r="K863" s="257"/>
      <c r="L863" s="257"/>
      <c r="M863" s="257"/>
      <c r="N863" s="257"/>
      <c r="O863" s="257"/>
      <c r="P863" s="257"/>
      <c r="Q863" s="257"/>
      <c r="R863" s="257"/>
      <c r="S863" s="257"/>
      <c r="T863" s="257"/>
      <c r="U863" s="257"/>
      <c r="V863" s="257"/>
      <c r="W863" s="257"/>
      <c r="X863" s="257"/>
      <c r="Y863" s="257"/>
      <c r="Z863" s="257"/>
    </row>
    <row r="864" spans="1:26" ht="12.75" customHeight="1" x14ac:dyDescent="0.25">
      <c r="A864" s="257"/>
      <c r="B864" s="257"/>
      <c r="C864" s="257"/>
      <c r="D864" s="257"/>
      <c r="E864" s="257"/>
      <c r="F864" s="257"/>
      <c r="G864" s="257"/>
      <c r="H864" s="257"/>
      <c r="I864" s="257"/>
      <c r="J864" s="257"/>
      <c r="K864" s="257"/>
      <c r="L864" s="257"/>
      <c r="M864" s="257"/>
      <c r="N864" s="257"/>
      <c r="O864" s="257"/>
      <c r="P864" s="257"/>
      <c r="Q864" s="257"/>
      <c r="R864" s="257"/>
      <c r="S864" s="257"/>
      <c r="T864" s="257"/>
      <c r="U864" s="257"/>
      <c r="V864" s="257"/>
      <c r="W864" s="257"/>
      <c r="X864" s="257"/>
      <c r="Y864" s="257"/>
      <c r="Z864" s="257"/>
    </row>
    <row r="865" spans="1:26" ht="12.75" customHeight="1" x14ac:dyDescent="0.25">
      <c r="A865" s="257"/>
      <c r="B865" s="257"/>
      <c r="C865" s="257"/>
      <c r="D865" s="257"/>
      <c r="E865" s="257"/>
      <c r="F865" s="257"/>
      <c r="G865" s="257"/>
      <c r="H865" s="257"/>
      <c r="I865" s="257"/>
      <c r="J865" s="257"/>
      <c r="K865" s="257"/>
      <c r="L865" s="257"/>
      <c r="M865" s="257"/>
      <c r="N865" s="257"/>
      <c r="O865" s="257"/>
      <c r="P865" s="257"/>
      <c r="Q865" s="257"/>
      <c r="R865" s="257"/>
      <c r="S865" s="257"/>
      <c r="T865" s="257"/>
      <c r="U865" s="257"/>
      <c r="V865" s="257"/>
      <c r="W865" s="257"/>
      <c r="X865" s="257"/>
      <c r="Y865" s="257"/>
      <c r="Z865" s="257"/>
    </row>
    <row r="866" spans="1:26" ht="12.75" customHeight="1" x14ac:dyDescent="0.25">
      <c r="A866" s="257"/>
      <c r="B866" s="257"/>
      <c r="C866" s="257"/>
      <c r="D866" s="257"/>
      <c r="E866" s="257"/>
      <c r="F866" s="257"/>
      <c r="G866" s="257"/>
      <c r="H866" s="257"/>
      <c r="I866" s="257"/>
      <c r="J866" s="257"/>
      <c r="K866" s="257"/>
      <c r="L866" s="257"/>
      <c r="M866" s="257"/>
      <c r="N866" s="257"/>
      <c r="O866" s="257"/>
      <c r="P866" s="257"/>
      <c r="Q866" s="257"/>
      <c r="R866" s="257"/>
      <c r="S866" s="257"/>
      <c r="T866" s="257"/>
      <c r="U866" s="257"/>
      <c r="V866" s="257"/>
      <c r="W866" s="257"/>
      <c r="X866" s="257"/>
      <c r="Y866" s="257"/>
      <c r="Z866" s="257"/>
    </row>
    <row r="867" spans="1:26" ht="12.75" customHeight="1" x14ac:dyDescent="0.25">
      <c r="A867" s="257"/>
      <c r="B867" s="257"/>
      <c r="C867" s="257"/>
      <c r="D867" s="257"/>
      <c r="E867" s="257"/>
      <c r="F867" s="257"/>
      <c r="G867" s="257"/>
      <c r="H867" s="257"/>
      <c r="I867" s="257"/>
      <c r="J867" s="257"/>
      <c r="K867" s="257"/>
      <c r="L867" s="257"/>
      <c r="M867" s="257"/>
      <c r="N867" s="257"/>
      <c r="O867" s="257"/>
      <c r="P867" s="257"/>
      <c r="Q867" s="257"/>
      <c r="R867" s="257"/>
      <c r="S867" s="257"/>
      <c r="T867" s="257"/>
      <c r="U867" s="257"/>
      <c r="V867" s="257"/>
      <c r="W867" s="257"/>
      <c r="X867" s="257"/>
      <c r="Y867" s="257"/>
      <c r="Z867" s="257"/>
    </row>
    <row r="868" spans="1:26" ht="12.75" customHeight="1" x14ac:dyDescent="0.25">
      <c r="A868" s="257"/>
      <c r="B868" s="257"/>
      <c r="C868" s="257"/>
      <c r="D868" s="257"/>
      <c r="E868" s="257"/>
      <c r="F868" s="257"/>
      <c r="G868" s="257"/>
      <c r="H868" s="257"/>
      <c r="I868" s="257"/>
      <c r="J868" s="257"/>
      <c r="K868" s="257"/>
      <c r="L868" s="257"/>
      <c r="M868" s="257"/>
      <c r="N868" s="257"/>
      <c r="O868" s="257"/>
      <c r="P868" s="257"/>
      <c r="Q868" s="257"/>
      <c r="R868" s="257"/>
      <c r="S868" s="257"/>
      <c r="T868" s="257"/>
      <c r="U868" s="257"/>
      <c r="V868" s="257"/>
      <c r="W868" s="257"/>
      <c r="X868" s="257"/>
      <c r="Y868" s="257"/>
      <c r="Z868" s="257"/>
    </row>
    <row r="869" spans="1:26" ht="12.75" customHeight="1" x14ac:dyDescent="0.25">
      <c r="A869" s="257"/>
      <c r="B869" s="257"/>
      <c r="C869" s="257"/>
      <c r="D869" s="257"/>
      <c r="E869" s="257"/>
      <c r="F869" s="257"/>
      <c r="G869" s="257"/>
      <c r="H869" s="257"/>
      <c r="I869" s="257"/>
      <c r="J869" s="257"/>
      <c r="K869" s="257"/>
      <c r="L869" s="257"/>
      <c r="M869" s="257"/>
      <c r="N869" s="257"/>
      <c r="O869" s="257"/>
      <c r="P869" s="257"/>
      <c r="Q869" s="257"/>
      <c r="R869" s="257"/>
      <c r="S869" s="257"/>
      <c r="T869" s="257"/>
      <c r="U869" s="257"/>
      <c r="V869" s="257"/>
      <c r="W869" s="257"/>
      <c r="X869" s="257"/>
      <c r="Y869" s="257"/>
      <c r="Z869" s="257"/>
    </row>
    <row r="870" spans="1:26" ht="12.75" customHeight="1" x14ac:dyDescent="0.25">
      <c r="A870" s="257"/>
      <c r="B870" s="257"/>
      <c r="C870" s="257"/>
      <c r="D870" s="257"/>
      <c r="E870" s="257"/>
      <c r="F870" s="257"/>
      <c r="G870" s="257"/>
      <c r="H870" s="257"/>
      <c r="I870" s="257"/>
      <c r="J870" s="257"/>
      <c r="K870" s="257"/>
      <c r="L870" s="257"/>
      <c r="M870" s="257"/>
      <c r="N870" s="257"/>
      <c r="O870" s="257"/>
      <c r="P870" s="257"/>
      <c r="Q870" s="257"/>
      <c r="R870" s="257"/>
      <c r="S870" s="257"/>
      <c r="T870" s="257"/>
      <c r="U870" s="257"/>
      <c r="V870" s="257"/>
      <c r="W870" s="257"/>
      <c r="X870" s="257"/>
      <c r="Y870" s="257"/>
      <c r="Z870" s="257"/>
    </row>
    <row r="871" spans="1:26" ht="12.75" customHeight="1" x14ac:dyDescent="0.25">
      <c r="A871" s="257"/>
      <c r="B871" s="257"/>
      <c r="C871" s="257"/>
      <c r="D871" s="257"/>
      <c r="E871" s="257"/>
      <c r="F871" s="257"/>
      <c r="G871" s="257"/>
      <c r="H871" s="257"/>
      <c r="I871" s="257"/>
      <c r="J871" s="257"/>
      <c r="K871" s="257"/>
      <c r="L871" s="257"/>
      <c r="M871" s="257"/>
      <c r="N871" s="257"/>
      <c r="O871" s="257"/>
      <c r="P871" s="257"/>
      <c r="Q871" s="257"/>
      <c r="R871" s="257"/>
      <c r="S871" s="257"/>
      <c r="T871" s="257"/>
      <c r="U871" s="257"/>
      <c r="V871" s="257"/>
      <c r="W871" s="257"/>
      <c r="X871" s="257"/>
      <c r="Y871" s="257"/>
      <c r="Z871" s="257"/>
    </row>
    <row r="872" spans="1:26" ht="12.75" customHeight="1" x14ac:dyDescent="0.25">
      <c r="A872" s="257"/>
      <c r="B872" s="257"/>
      <c r="C872" s="257"/>
      <c r="D872" s="257"/>
      <c r="E872" s="257"/>
      <c r="F872" s="257"/>
      <c r="G872" s="257"/>
      <c r="H872" s="257"/>
      <c r="I872" s="257"/>
      <c r="J872" s="257"/>
      <c r="K872" s="257"/>
      <c r="L872" s="257"/>
      <c r="M872" s="257"/>
      <c r="N872" s="257"/>
      <c r="O872" s="257"/>
      <c r="P872" s="257"/>
      <c r="Q872" s="257"/>
      <c r="R872" s="257"/>
      <c r="S872" s="257"/>
      <c r="T872" s="257"/>
      <c r="U872" s="257"/>
      <c r="V872" s="257"/>
      <c r="W872" s="257"/>
      <c r="X872" s="257"/>
      <c r="Y872" s="257"/>
      <c r="Z872" s="257"/>
    </row>
    <row r="873" spans="1:26" ht="12.75" customHeight="1" x14ac:dyDescent="0.25">
      <c r="A873" s="257"/>
      <c r="B873" s="257"/>
      <c r="C873" s="257"/>
      <c r="D873" s="257"/>
      <c r="E873" s="257"/>
      <c r="F873" s="257"/>
      <c r="G873" s="257"/>
      <c r="H873" s="257"/>
      <c r="I873" s="257"/>
      <c r="J873" s="257"/>
      <c r="K873" s="257"/>
      <c r="L873" s="257"/>
      <c r="M873" s="257"/>
      <c r="N873" s="257"/>
      <c r="O873" s="257"/>
      <c r="P873" s="257"/>
      <c r="Q873" s="257"/>
      <c r="R873" s="257"/>
      <c r="S873" s="257"/>
      <c r="T873" s="257"/>
      <c r="U873" s="257"/>
      <c r="V873" s="257"/>
      <c r="W873" s="257"/>
      <c r="X873" s="257"/>
      <c r="Y873" s="257"/>
      <c r="Z873" s="257"/>
    </row>
    <row r="874" spans="1:26" ht="12.75" customHeight="1" x14ac:dyDescent="0.25">
      <c r="A874" s="257"/>
      <c r="B874" s="257"/>
      <c r="C874" s="257"/>
      <c r="D874" s="257"/>
      <c r="E874" s="257"/>
      <c r="F874" s="257"/>
      <c r="G874" s="257"/>
      <c r="H874" s="257"/>
      <c r="I874" s="257"/>
      <c r="J874" s="257"/>
      <c r="K874" s="257"/>
      <c r="L874" s="257"/>
      <c r="M874" s="257"/>
      <c r="N874" s="257"/>
      <c r="O874" s="257"/>
      <c r="P874" s="257"/>
      <c r="Q874" s="257"/>
      <c r="R874" s="257"/>
      <c r="S874" s="257"/>
      <c r="T874" s="257"/>
      <c r="U874" s="257"/>
      <c r="V874" s="257"/>
      <c r="W874" s="257"/>
      <c r="X874" s="257"/>
      <c r="Y874" s="257"/>
      <c r="Z874" s="257"/>
    </row>
    <row r="875" spans="1:26" ht="12.75" customHeight="1" x14ac:dyDescent="0.25">
      <c r="A875" s="257"/>
      <c r="B875" s="257"/>
      <c r="C875" s="257"/>
      <c r="D875" s="257"/>
      <c r="E875" s="257"/>
      <c r="F875" s="257"/>
      <c r="G875" s="257"/>
      <c r="H875" s="257"/>
      <c r="I875" s="257"/>
      <c r="J875" s="257"/>
      <c r="K875" s="257"/>
      <c r="L875" s="257"/>
      <c r="M875" s="257"/>
      <c r="N875" s="257"/>
      <c r="O875" s="257"/>
      <c r="P875" s="257"/>
      <c r="Q875" s="257"/>
      <c r="R875" s="257"/>
      <c r="S875" s="257"/>
      <c r="T875" s="257"/>
      <c r="U875" s="257"/>
      <c r="V875" s="257"/>
      <c r="W875" s="257"/>
      <c r="X875" s="257"/>
      <c r="Y875" s="257"/>
      <c r="Z875" s="257"/>
    </row>
    <row r="876" spans="1:26" ht="12.75" customHeight="1" x14ac:dyDescent="0.25">
      <c r="A876" s="257"/>
      <c r="B876" s="257"/>
      <c r="C876" s="257"/>
      <c r="D876" s="257"/>
      <c r="E876" s="257"/>
      <c r="F876" s="257"/>
      <c r="G876" s="257"/>
      <c r="H876" s="257"/>
      <c r="I876" s="257"/>
      <c r="J876" s="257"/>
      <c r="K876" s="257"/>
      <c r="L876" s="257"/>
      <c r="M876" s="257"/>
      <c r="N876" s="257"/>
      <c r="O876" s="257"/>
      <c r="P876" s="257"/>
      <c r="Q876" s="257"/>
      <c r="R876" s="257"/>
      <c r="S876" s="257"/>
      <c r="T876" s="257"/>
      <c r="U876" s="257"/>
      <c r="V876" s="257"/>
      <c r="W876" s="257"/>
      <c r="X876" s="257"/>
      <c r="Y876" s="257"/>
      <c r="Z876" s="257"/>
    </row>
    <row r="877" spans="1:26" ht="12.75" customHeight="1" x14ac:dyDescent="0.25">
      <c r="A877" s="257"/>
      <c r="B877" s="257"/>
      <c r="C877" s="257"/>
      <c r="D877" s="257"/>
      <c r="E877" s="257"/>
      <c r="F877" s="257"/>
      <c r="G877" s="257"/>
      <c r="H877" s="257"/>
      <c r="I877" s="257"/>
      <c r="J877" s="257"/>
      <c r="K877" s="257"/>
      <c r="L877" s="257"/>
      <c r="M877" s="257"/>
      <c r="N877" s="257"/>
      <c r="O877" s="257"/>
      <c r="P877" s="257"/>
      <c r="Q877" s="257"/>
      <c r="R877" s="257"/>
      <c r="S877" s="257"/>
      <c r="T877" s="257"/>
      <c r="U877" s="257"/>
      <c r="V877" s="257"/>
      <c r="W877" s="257"/>
      <c r="X877" s="257"/>
      <c r="Y877" s="257"/>
      <c r="Z877" s="257"/>
    </row>
    <row r="878" spans="1:26" ht="12.75" customHeight="1" x14ac:dyDescent="0.25">
      <c r="A878" s="257"/>
      <c r="B878" s="257"/>
      <c r="C878" s="257"/>
      <c r="D878" s="257"/>
      <c r="E878" s="257"/>
      <c r="F878" s="257"/>
      <c r="G878" s="257"/>
      <c r="H878" s="257"/>
      <c r="I878" s="257"/>
      <c r="J878" s="257"/>
      <c r="K878" s="257"/>
      <c r="L878" s="257"/>
      <c r="M878" s="257"/>
      <c r="N878" s="257"/>
      <c r="O878" s="257"/>
      <c r="P878" s="257"/>
      <c r="Q878" s="257"/>
      <c r="R878" s="257"/>
      <c r="S878" s="257"/>
      <c r="T878" s="257"/>
      <c r="U878" s="257"/>
      <c r="V878" s="257"/>
      <c r="W878" s="257"/>
      <c r="X878" s="257"/>
      <c r="Y878" s="257"/>
      <c r="Z878" s="257"/>
    </row>
    <row r="879" spans="1:26" ht="12.75" customHeight="1" x14ac:dyDescent="0.25">
      <c r="A879" s="257"/>
      <c r="B879" s="257"/>
      <c r="C879" s="257"/>
      <c r="D879" s="257"/>
      <c r="E879" s="257"/>
      <c r="F879" s="257"/>
      <c r="G879" s="257"/>
      <c r="H879" s="257"/>
      <c r="I879" s="257"/>
      <c r="J879" s="257"/>
      <c r="K879" s="257"/>
      <c r="L879" s="257"/>
      <c r="M879" s="257"/>
      <c r="N879" s="257"/>
      <c r="O879" s="257"/>
      <c r="P879" s="257"/>
      <c r="Q879" s="257"/>
      <c r="R879" s="257"/>
      <c r="S879" s="257"/>
      <c r="T879" s="257"/>
      <c r="U879" s="257"/>
      <c r="V879" s="257"/>
      <c r="W879" s="257"/>
      <c r="X879" s="257"/>
      <c r="Y879" s="257"/>
      <c r="Z879" s="257"/>
    </row>
    <row r="880" spans="1:26" ht="12.75" customHeight="1" x14ac:dyDescent="0.25">
      <c r="A880" s="257"/>
      <c r="B880" s="257"/>
      <c r="C880" s="257"/>
      <c r="D880" s="257"/>
      <c r="E880" s="257"/>
      <c r="F880" s="257"/>
      <c r="G880" s="257"/>
      <c r="H880" s="257"/>
      <c r="I880" s="257"/>
      <c r="J880" s="257"/>
      <c r="K880" s="257"/>
      <c r="L880" s="257"/>
      <c r="M880" s="257"/>
      <c r="N880" s="257"/>
      <c r="O880" s="257"/>
      <c r="P880" s="257"/>
      <c r="Q880" s="257"/>
      <c r="R880" s="257"/>
      <c r="S880" s="257"/>
      <c r="T880" s="257"/>
      <c r="U880" s="257"/>
      <c r="V880" s="257"/>
      <c r="W880" s="257"/>
      <c r="X880" s="257"/>
      <c r="Y880" s="257"/>
      <c r="Z880" s="257"/>
    </row>
    <row r="881" spans="1:26" ht="12.75" customHeight="1" x14ac:dyDescent="0.25">
      <c r="A881" s="257"/>
      <c r="B881" s="257"/>
      <c r="C881" s="257"/>
      <c r="D881" s="257"/>
      <c r="E881" s="257"/>
      <c r="F881" s="257"/>
      <c r="G881" s="257"/>
      <c r="H881" s="257"/>
      <c r="I881" s="257"/>
      <c r="J881" s="257"/>
      <c r="K881" s="257"/>
      <c r="L881" s="257"/>
      <c r="M881" s="257"/>
      <c r="N881" s="257"/>
      <c r="O881" s="257"/>
      <c r="P881" s="257"/>
      <c r="Q881" s="257"/>
      <c r="R881" s="257"/>
      <c r="S881" s="257"/>
      <c r="T881" s="257"/>
      <c r="U881" s="257"/>
      <c r="V881" s="257"/>
      <c r="W881" s="257"/>
      <c r="X881" s="257"/>
      <c r="Y881" s="257"/>
      <c r="Z881" s="257"/>
    </row>
    <row r="882" spans="1:26" ht="12.75" customHeight="1" x14ac:dyDescent="0.25">
      <c r="A882" s="257"/>
      <c r="B882" s="257"/>
      <c r="C882" s="257"/>
      <c r="D882" s="257"/>
      <c r="E882" s="257"/>
      <c r="F882" s="257"/>
      <c r="G882" s="257"/>
      <c r="H882" s="257"/>
      <c r="I882" s="257"/>
      <c r="J882" s="257"/>
      <c r="K882" s="257"/>
      <c r="L882" s="257"/>
      <c r="M882" s="257"/>
      <c r="N882" s="257"/>
      <c r="O882" s="257"/>
      <c r="P882" s="257"/>
      <c r="Q882" s="257"/>
      <c r="R882" s="257"/>
      <c r="S882" s="257"/>
      <c r="T882" s="257"/>
      <c r="U882" s="257"/>
      <c r="V882" s="257"/>
      <c r="W882" s="257"/>
      <c r="X882" s="257"/>
      <c r="Y882" s="257"/>
      <c r="Z882" s="257"/>
    </row>
    <row r="883" spans="1:26" ht="12.75" customHeight="1" x14ac:dyDescent="0.25">
      <c r="A883" s="257"/>
      <c r="B883" s="257"/>
      <c r="C883" s="257"/>
      <c r="D883" s="257"/>
      <c r="E883" s="257"/>
      <c r="F883" s="257"/>
      <c r="G883" s="257"/>
      <c r="H883" s="257"/>
      <c r="I883" s="257"/>
      <c r="J883" s="257"/>
      <c r="K883" s="257"/>
      <c r="L883" s="257"/>
      <c r="M883" s="257"/>
      <c r="N883" s="257"/>
      <c r="O883" s="257"/>
      <c r="P883" s="257"/>
      <c r="Q883" s="257"/>
      <c r="R883" s="257"/>
      <c r="S883" s="257"/>
      <c r="T883" s="257"/>
      <c r="U883" s="257"/>
      <c r="V883" s="257"/>
      <c r="W883" s="257"/>
      <c r="X883" s="257"/>
      <c r="Y883" s="257"/>
      <c r="Z883" s="257"/>
    </row>
    <row r="884" spans="1:26" ht="12.75" customHeight="1" x14ac:dyDescent="0.25">
      <c r="A884" s="257"/>
      <c r="B884" s="257"/>
      <c r="C884" s="257"/>
      <c r="D884" s="257"/>
      <c r="E884" s="257"/>
      <c r="F884" s="257"/>
      <c r="G884" s="257"/>
      <c r="H884" s="257"/>
      <c r="I884" s="257"/>
      <c r="J884" s="257"/>
      <c r="K884" s="257"/>
      <c r="L884" s="257"/>
      <c r="M884" s="257"/>
      <c r="N884" s="257"/>
      <c r="O884" s="257"/>
      <c r="P884" s="257"/>
      <c r="Q884" s="257"/>
      <c r="R884" s="257"/>
      <c r="S884" s="257"/>
      <c r="T884" s="257"/>
      <c r="U884" s="257"/>
      <c r="V884" s="257"/>
      <c r="W884" s="257"/>
      <c r="X884" s="257"/>
      <c r="Y884" s="257"/>
      <c r="Z884" s="257"/>
    </row>
    <row r="885" spans="1:26" ht="12.75" customHeight="1" x14ac:dyDescent="0.25">
      <c r="A885" s="257"/>
      <c r="B885" s="257"/>
      <c r="C885" s="257"/>
      <c r="D885" s="257"/>
      <c r="E885" s="257"/>
      <c r="F885" s="257"/>
      <c r="G885" s="257"/>
      <c r="H885" s="257"/>
      <c r="I885" s="257"/>
      <c r="J885" s="257"/>
      <c r="K885" s="257"/>
      <c r="L885" s="257"/>
      <c r="M885" s="257"/>
      <c r="N885" s="257"/>
      <c r="O885" s="257"/>
      <c r="P885" s="257"/>
      <c r="Q885" s="257"/>
      <c r="R885" s="257"/>
      <c r="S885" s="257"/>
      <c r="T885" s="257"/>
      <c r="U885" s="257"/>
      <c r="V885" s="257"/>
      <c r="W885" s="257"/>
      <c r="X885" s="257"/>
      <c r="Y885" s="257"/>
      <c r="Z885" s="257"/>
    </row>
    <row r="886" spans="1:26" ht="12.75" customHeight="1" x14ac:dyDescent="0.25">
      <c r="A886" s="257"/>
      <c r="B886" s="257"/>
      <c r="C886" s="257"/>
      <c r="D886" s="257"/>
      <c r="E886" s="257"/>
      <c r="F886" s="257"/>
      <c r="G886" s="257"/>
      <c r="H886" s="257"/>
      <c r="I886" s="257"/>
      <c r="J886" s="257"/>
      <c r="K886" s="257"/>
      <c r="L886" s="257"/>
      <c r="M886" s="257"/>
      <c r="N886" s="257"/>
      <c r="O886" s="257"/>
      <c r="P886" s="257"/>
      <c r="Q886" s="257"/>
      <c r="R886" s="257"/>
      <c r="S886" s="257"/>
      <c r="T886" s="257"/>
      <c r="U886" s="257"/>
      <c r="V886" s="257"/>
      <c r="W886" s="257"/>
      <c r="X886" s="257"/>
      <c r="Y886" s="257"/>
      <c r="Z886" s="257"/>
    </row>
    <row r="887" spans="1:26" ht="12.75" customHeight="1" x14ac:dyDescent="0.25">
      <c r="A887" s="257"/>
      <c r="B887" s="257"/>
      <c r="C887" s="257"/>
      <c r="D887" s="257"/>
      <c r="E887" s="257"/>
      <c r="F887" s="257"/>
      <c r="G887" s="257"/>
      <c r="H887" s="257"/>
      <c r="I887" s="257"/>
      <c r="J887" s="257"/>
      <c r="K887" s="257"/>
      <c r="L887" s="257"/>
      <c r="M887" s="257"/>
      <c r="N887" s="257"/>
      <c r="O887" s="257"/>
      <c r="P887" s="257"/>
      <c r="Q887" s="257"/>
      <c r="R887" s="257"/>
      <c r="S887" s="257"/>
      <c r="T887" s="257"/>
      <c r="U887" s="257"/>
      <c r="V887" s="257"/>
      <c r="W887" s="257"/>
      <c r="X887" s="257"/>
      <c r="Y887" s="257"/>
      <c r="Z887" s="257"/>
    </row>
    <row r="888" spans="1:26" ht="12.75" customHeight="1" x14ac:dyDescent="0.25">
      <c r="A888" s="257"/>
      <c r="B888" s="257"/>
      <c r="C888" s="257"/>
      <c r="D888" s="257"/>
      <c r="E888" s="257"/>
      <c r="F888" s="257"/>
      <c r="G888" s="257"/>
      <c r="H888" s="257"/>
      <c r="I888" s="257"/>
      <c r="J888" s="257"/>
      <c r="K888" s="257"/>
      <c r="L888" s="257"/>
      <c r="M888" s="257"/>
      <c r="N888" s="257"/>
      <c r="O888" s="257"/>
      <c r="P888" s="257"/>
      <c r="Q888" s="257"/>
      <c r="R888" s="257"/>
      <c r="S888" s="257"/>
      <c r="T888" s="257"/>
      <c r="U888" s="257"/>
      <c r="V888" s="257"/>
      <c r="W888" s="257"/>
      <c r="X888" s="257"/>
      <c r="Y888" s="257"/>
      <c r="Z888" s="257"/>
    </row>
    <row r="889" spans="1:26" ht="12.75" customHeight="1" x14ac:dyDescent="0.25">
      <c r="A889" s="257"/>
      <c r="B889" s="257"/>
      <c r="C889" s="257"/>
      <c r="D889" s="257"/>
      <c r="E889" s="257"/>
      <c r="F889" s="257"/>
      <c r="G889" s="257"/>
      <c r="H889" s="257"/>
      <c r="I889" s="257"/>
      <c r="J889" s="257"/>
      <c r="K889" s="257"/>
      <c r="L889" s="257"/>
      <c r="M889" s="257"/>
      <c r="N889" s="257"/>
      <c r="O889" s="257"/>
      <c r="P889" s="257"/>
      <c r="Q889" s="257"/>
      <c r="R889" s="257"/>
      <c r="S889" s="257"/>
      <c r="T889" s="257"/>
      <c r="U889" s="257"/>
      <c r="V889" s="257"/>
      <c r="W889" s="257"/>
      <c r="X889" s="257"/>
      <c r="Y889" s="257"/>
      <c r="Z889" s="257"/>
    </row>
    <row r="890" spans="1:26" ht="12.75" customHeight="1" x14ac:dyDescent="0.25">
      <c r="A890" s="257"/>
      <c r="B890" s="257"/>
      <c r="C890" s="257"/>
      <c r="D890" s="257"/>
      <c r="E890" s="257"/>
      <c r="F890" s="257"/>
      <c r="G890" s="257"/>
      <c r="H890" s="257"/>
      <c r="I890" s="257"/>
      <c r="J890" s="257"/>
      <c r="K890" s="257"/>
      <c r="L890" s="257"/>
      <c r="M890" s="257"/>
      <c r="N890" s="257"/>
      <c r="O890" s="257"/>
      <c r="P890" s="257"/>
      <c r="Q890" s="257"/>
      <c r="R890" s="257"/>
      <c r="S890" s="257"/>
      <c r="T890" s="257"/>
      <c r="U890" s="257"/>
      <c r="V890" s="257"/>
      <c r="W890" s="257"/>
      <c r="X890" s="257"/>
      <c r="Y890" s="257"/>
      <c r="Z890" s="257"/>
    </row>
    <row r="891" spans="1:26" ht="12.75" customHeight="1" x14ac:dyDescent="0.25">
      <c r="A891" s="257"/>
      <c r="B891" s="257"/>
      <c r="C891" s="257"/>
      <c r="D891" s="257"/>
      <c r="E891" s="257"/>
      <c r="F891" s="257"/>
      <c r="G891" s="257"/>
      <c r="H891" s="257"/>
      <c r="I891" s="257"/>
      <c r="J891" s="257"/>
      <c r="K891" s="257"/>
      <c r="L891" s="257"/>
      <c r="M891" s="257"/>
      <c r="N891" s="257"/>
      <c r="O891" s="257"/>
      <c r="P891" s="257"/>
      <c r="Q891" s="257"/>
      <c r="R891" s="257"/>
      <c r="S891" s="257"/>
      <c r="T891" s="257"/>
      <c r="U891" s="257"/>
      <c r="V891" s="257"/>
      <c r="W891" s="257"/>
      <c r="X891" s="257"/>
      <c r="Y891" s="257"/>
      <c r="Z891" s="257"/>
    </row>
    <row r="892" spans="1:26" ht="12.75" customHeight="1" x14ac:dyDescent="0.25">
      <c r="A892" s="257"/>
      <c r="B892" s="257"/>
      <c r="C892" s="257"/>
      <c r="D892" s="257"/>
      <c r="E892" s="257"/>
      <c r="F892" s="257"/>
      <c r="G892" s="257"/>
      <c r="H892" s="257"/>
      <c r="I892" s="257"/>
      <c r="J892" s="257"/>
      <c r="K892" s="257"/>
      <c r="L892" s="257"/>
      <c r="M892" s="257"/>
      <c r="N892" s="257"/>
      <c r="O892" s="257"/>
      <c r="P892" s="257"/>
      <c r="Q892" s="257"/>
      <c r="R892" s="257"/>
      <c r="S892" s="257"/>
      <c r="T892" s="257"/>
      <c r="U892" s="257"/>
      <c r="V892" s="257"/>
      <c r="W892" s="257"/>
      <c r="X892" s="257"/>
      <c r="Y892" s="257"/>
      <c r="Z892" s="257"/>
    </row>
    <row r="893" spans="1:26" ht="12.75" customHeight="1" x14ac:dyDescent="0.25">
      <c r="A893" s="257"/>
      <c r="B893" s="257"/>
      <c r="C893" s="257"/>
      <c r="D893" s="257"/>
      <c r="E893" s="257"/>
      <c r="F893" s="257"/>
      <c r="G893" s="257"/>
      <c r="H893" s="257"/>
      <c r="I893" s="257"/>
      <c r="J893" s="257"/>
      <c r="K893" s="257"/>
      <c r="L893" s="257"/>
      <c r="M893" s="257"/>
      <c r="N893" s="257"/>
      <c r="O893" s="257"/>
      <c r="P893" s="257"/>
      <c r="Q893" s="257"/>
      <c r="R893" s="257"/>
      <c r="S893" s="257"/>
      <c r="T893" s="257"/>
      <c r="U893" s="257"/>
      <c r="V893" s="257"/>
      <c r="W893" s="257"/>
      <c r="X893" s="257"/>
      <c r="Y893" s="257"/>
      <c r="Z893" s="257"/>
    </row>
    <row r="894" spans="1:26" ht="12.75" customHeight="1" x14ac:dyDescent="0.25">
      <c r="A894" s="257"/>
      <c r="B894" s="257"/>
      <c r="C894" s="257"/>
      <c r="D894" s="257"/>
      <c r="E894" s="257"/>
      <c r="F894" s="257"/>
      <c r="G894" s="257"/>
      <c r="H894" s="257"/>
      <c r="I894" s="257"/>
      <c r="J894" s="257"/>
      <c r="K894" s="257"/>
      <c r="L894" s="257"/>
      <c r="M894" s="257"/>
      <c r="N894" s="257"/>
      <c r="O894" s="257"/>
      <c r="P894" s="257"/>
      <c r="Q894" s="257"/>
      <c r="R894" s="257"/>
      <c r="S894" s="257"/>
      <c r="T894" s="257"/>
      <c r="U894" s="257"/>
      <c r="V894" s="257"/>
      <c r="W894" s="257"/>
      <c r="X894" s="257"/>
      <c r="Y894" s="257"/>
      <c r="Z894" s="257"/>
    </row>
    <row r="895" spans="1:26" ht="12.75" customHeight="1" x14ac:dyDescent="0.25">
      <c r="A895" s="257"/>
      <c r="B895" s="257"/>
      <c r="C895" s="257"/>
      <c r="D895" s="257"/>
      <c r="E895" s="257"/>
      <c r="F895" s="257"/>
      <c r="G895" s="257"/>
      <c r="H895" s="257"/>
      <c r="I895" s="257"/>
      <c r="J895" s="257"/>
      <c r="K895" s="257"/>
      <c r="L895" s="257"/>
      <c r="M895" s="257"/>
      <c r="N895" s="257"/>
      <c r="O895" s="257"/>
      <c r="P895" s="257"/>
      <c r="Q895" s="257"/>
      <c r="R895" s="257"/>
      <c r="S895" s="257"/>
      <c r="T895" s="257"/>
      <c r="U895" s="257"/>
      <c r="V895" s="257"/>
      <c r="W895" s="257"/>
      <c r="X895" s="257"/>
      <c r="Y895" s="257"/>
      <c r="Z895" s="257"/>
    </row>
    <row r="896" spans="1:26" ht="12.75" customHeight="1" x14ac:dyDescent="0.25">
      <c r="A896" s="257"/>
      <c r="B896" s="257"/>
      <c r="C896" s="257"/>
      <c r="D896" s="257"/>
      <c r="E896" s="257"/>
      <c r="F896" s="257"/>
      <c r="G896" s="257"/>
      <c r="H896" s="257"/>
      <c r="I896" s="257"/>
      <c r="J896" s="257"/>
      <c r="K896" s="257"/>
      <c r="L896" s="257"/>
      <c r="M896" s="257"/>
      <c r="N896" s="257"/>
      <c r="O896" s="257"/>
      <c r="P896" s="257"/>
      <c r="Q896" s="257"/>
      <c r="R896" s="257"/>
      <c r="S896" s="257"/>
      <c r="T896" s="257"/>
      <c r="U896" s="257"/>
      <c r="V896" s="257"/>
      <c r="W896" s="257"/>
      <c r="X896" s="257"/>
      <c r="Y896" s="257"/>
      <c r="Z896" s="257"/>
    </row>
    <row r="897" spans="1:26" ht="12.75" customHeight="1" x14ac:dyDescent="0.25">
      <c r="A897" s="257"/>
      <c r="B897" s="257"/>
      <c r="C897" s="257"/>
      <c r="D897" s="257"/>
      <c r="E897" s="257"/>
      <c r="F897" s="257"/>
      <c r="G897" s="257"/>
      <c r="H897" s="257"/>
      <c r="I897" s="257"/>
      <c r="J897" s="257"/>
      <c r="K897" s="257"/>
      <c r="L897" s="257"/>
      <c r="M897" s="257"/>
      <c r="N897" s="257"/>
      <c r="O897" s="257"/>
      <c r="P897" s="257"/>
      <c r="Q897" s="257"/>
      <c r="R897" s="257"/>
      <c r="S897" s="257"/>
      <c r="T897" s="257"/>
      <c r="U897" s="257"/>
      <c r="V897" s="257"/>
      <c r="W897" s="257"/>
      <c r="X897" s="257"/>
      <c r="Y897" s="257"/>
      <c r="Z897" s="257"/>
    </row>
    <row r="898" spans="1:26" ht="12.75" customHeight="1" x14ac:dyDescent="0.25">
      <c r="A898" s="257"/>
      <c r="B898" s="257"/>
      <c r="C898" s="257"/>
      <c r="D898" s="257"/>
      <c r="E898" s="257"/>
      <c r="F898" s="257"/>
      <c r="G898" s="257"/>
      <c r="H898" s="257"/>
      <c r="I898" s="257"/>
      <c r="J898" s="257"/>
      <c r="K898" s="257"/>
      <c r="L898" s="257"/>
      <c r="M898" s="257"/>
      <c r="N898" s="257"/>
      <c r="O898" s="257"/>
      <c r="P898" s="257"/>
      <c r="Q898" s="257"/>
      <c r="R898" s="257"/>
      <c r="S898" s="257"/>
      <c r="T898" s="257"/>
      <c r="U898" s="257"/>
      <c r="V898" s="257"/>
      <c r="W898" s="257"/>
      <c r="X898" s="257"/>
      <c r="Y898" s="257"/>
      <c r="Z898" s="257"/>
    </row>
    <row r="899" spans="1:26" ht="12.75" customHeight="1" x14ac:dyDescent="0.25">
      <c r="A899" s="257"/>
      <c r="B899" s="257"/>
      <c r="C899" s="257"/>
      <c r="D899" s="257"/>
      <c r="E899" s="257"/>
      <c r="F899" s="257"/>
      <c r="G899" s="257"/>
      <c r="H899" s="257"/>
      <c r="I899" s="257"/>
      <c r="J899" s="257"/>
      <c r="K899" s="257"/>
      <c r="L899" s="257"/>
      <c r="M899" s="257"/>
      <c r="N899" s="257"/>
      <c r="O899" s="257"/>
      <c r="P899" s="257"/>
      <c r="Q899" s="257"/>
      <c r="R899" s="257"/>
      <c r="S899" s="257"/>
      <c r="T899" s="257"/>
      <c r="U899" s="257"/>
      <c r="V899" s="257"/>
      <c r="W899" s="257"/>
      <c r="X899" s="257"/>
      <c r="Y899" s="257"/>
      <c r="Z899" s="257"/>
    </row>
    <row r="900" spans="1:26" ht="12.75" customHeight="1" x14ac:dyDescent="0.25">
      <c r="A900" s="257"/>
      <c r="B900" s="257"/>
      <c r="C900" s="257"/>
      <c r="D900" s="257"/>
      <c r="E900" s="257"/>
      <c r="F900" s="257"/>
      <c r="G900" s="257"/>
      <c r="H900" s="257"/>
      <c r="I900" s="257"/>
      <c r="J900" s="257"/>
      <c r="K900" s="257"/>
      <c r="L900" s="257"/>
      <c r="M900" s="257"/>
      <c r="N900" s="257"/>
      <c r="O900" s="257"/>
      <c r="P900" s="257"/>
      <c r="Q900" s="257"/>
      <c r="R900" s="257"/>
      <c r="S900" s="257"/>
      <c r="T900" s="257"/>
      <c r="U900" s="257"/>
      <c r="V900" s="257"/>
      <c r="W900" s="257"/>
      <c r="X900" s="257"/>
      <c r="Y900" s="257"/>
      <c r="Z900" s="257"/>
    </row>
    <row r="901" spans="1:26" ht="12.75" customHeight="1" x14ac:dyDescent="0.25">
      <c r="A901" s="257"/>
      <c r="B901" s="257"/>
      <c r="C901" s="257"/>
      <c r="D901" s="257"/>
      <c r="E901" s="257"/>
      <c r="F901" s="257"/>
      <c r="G901" s="257"/>
      <c r="H901" s="257"/>
      <c r="I901" s="257"/>
      <c r="J901" s="257"/>
      <c r="K901" s="257"/>
      <c r="L901" s="257"/>
      <c r="M901" s="257"/>
      <c r="N901" s="257"/>
      <c r="O901" s="257"/>
      <c r="P901" s="257"/>
      <c r="Q901" s="257"/>
      <c r="R901" s="257"/>
      <c r="S901" s="257"/>
      <c r="T901" s="257"/>
      <c r="U901" s="257"/>
      <c r="V901" s="257"/>
      <c r="W901" s="257"/>
      <c r="X901" s="257"/>
      <c r="Y901" s="257"/>
      <c r="Z901" s="257"/>
    </row>
    <row r="902" spans="1:26" ht="12.75" customHeight="1" x14ac:dyDescent="0.25">
      <c r="A902" s="257"/>
      <c r="B902" s="257"/>
      <c r="C902" s="257"/>
      <c r="D902" s="257"/>
      <c r="E902" s="257"/>
      <c r="F902" s="257"/>
      <c r="G902" s="257"/>
      <c r="H902" s="257"/>
      <c r="I902" s="257"/>
      <c r="J902" s="257"/>
      <c r="K902" s="257"/>
      <c r="L902" s="257"/>
      <c r="M902" s="257"/>
      <c r="N902" s="257"/>
      <c r="O902" s="257"/>
      <c r="P902" s="257"/>
      <c r="Q902" s="257"/>
      <c r="R902" s="257"/>
      <c r="S902" s="257"/>
      <c r="T902" s="257"/>
      <c r="U902" s="257"/>
      <c r="V902" s="257"/>
      <c r="W902" s="257"/>
      <c r="X902" s="257"/>
      <c r="Y902" s="257"/>
      <c r="Z902" s="257"/>
    </row>
    <row r="903" spans="1:26" ht="12.75" customHeight="1" x14ac:dyDescent="0.25">
      <c r="A903" s="257"/>
      <c r="B903" s="257"/>
      <c r="C903" s="257"/>
      <c r="D903" s="257"/>
      <c r="E903" s="257"/>
      <c r="F903" s="257"/>
      <c r="G903" s="257"/>
      <c r="H903" s="257"/>
      <c r="I903" s="257"/>
      <c r="J903" s="257"/>
      <c r="K903" s="257"/>
      <c r="L903" s="257"/>
      <c r="M903" s="257"/>
      <c r="N903" s="257"/>
      <c r="O903" s="257"/>
      <c r="P903" s="257"/>
      <c r="Q903" s="257"/>
      <c r="R903" s="257"/>
      <c r="S903" s="257"/>
      <c r="T903" s="257"/>
      <c r="U903" s="257"/>
      <c r="V903" s="257"/>
      <c r="W903" s="257"/>
      <c r="X903" s="257"/>
      <c r="Y903" s="257"/>
      <c r="Z903" s="257"/>
    </row>
    <row r="904" spans="1:26" ht="12.75" customHeight="1" x14ac:dyDescent="0.25">
      <c r="A904" s="257"/>
      <c r="B904" s="257"/>
      <c r="C904" s="257"/>
      <c r="D904" s="257"/>
      <c r="E904" s="257"/>
      <c r="F904" s="257"/>
      <c r="G904" s="257"/>
      <c r="H904" s="257"/>
      <c r="I904" s="257"/>
      <c r="J904" s="257"/>
      <c r="K904" s="257"/>
      <c r="L904" s="257"/>
      <c r="M904" s="257"/>
      <c r="N904" s="257"/>
      <c r="O904" s="257"/>
      <c r="P904" s="257"/>
      <c r="Q904" s="257"/>
      <c r="R904" s="257"/>
      <c r="S904" s="257"/>
      <c r="T904" s="257"/>
      <c r="U904" s="257"/>
      <c r="V904" s="257"/>
      <c r="W904" s="257"/>
      <c r="X904" s="257"/>
      <c r="Y904" s="257"/>
      <c r="Z904" s="257"/>
    </row>
    <row r="905" spans="1:26" ht="12.75" customHeight="1" x14ac:dyDescent="0.25">
      <c r="A905" s="257"/>
      <c r="B905" s="257"/>
      <c r="C905" s="257"/>
      <c r="D905" s="257"/>
      <c r="E905" s="257"/>
      <c r="F905" s="257"/>
      <c r="G905" s="257"/>
      <c r="H905" s="257"/>
      <c r="I905" s="257"/>
      <c r="J905" s="257"/>
      <c r="K905" s="257"/>
      <c r="L905" s="257"/>
      <c r="M905" s="257"/>
      <c r="N905" s="257"/>
      <c r="O905" s="257"/>
      <c r="P905" s="257"/>
      <c r="Q905" s="257"/>
      <c r="R905" s="257"/>
      <c r="S905" s="257"/>
      <c r="T905" s="257"/>
      <c r="U905" s="257"/>
      <c r="V905" s="257"/>
      <c r="W905" s="257"/>
      <c r="X905" s="257"/>
      <c r="Y905" s="257"/>
      <c r="Z905" s="257"/>
    </row>
    <row r="906" spans="1:26" ht="12.75" customHeight="1" x14ac:dyDescent="0.25">
      <c r="A906" s="257"/>
      <c r="B906" s="257"/>
      <c r="C906" s="257"/>
      <c r="D906" s="257"/>
      <c r="E906" s="257"/>
      <c r="F906" s="257"/>
      <c r="G906" s="257"/>
      <c r="H906" s="257"/>
      <c r="I906" s="257"/>
      <c r="J906" s="257"/>
      <c r="K906" s="257"/>
      <c r="L906" s="257"/>
      <c r="M906" s="257"/>
      <c r="N906" s="257"/>
      <c r="O906" s="257"/>
      <c r="P906" s="257"/>
      <c r="Q906" s="257"/>
      <c r="R906" s="257"/>
      <c r="S906" s="257"/>
      <c r="T906" s="257"/>
      <c r="U906" s="257"/>
      <c r="V906" s="257"/>
      <c r="W906" s="257"/>
      <c r="X906" s="257"/>
      <c r="Y906" s="257"/>
      <c r="Z906" s="257"/>
    </row>
    <row r="907" spans="1:26" ht="12.75" customHeight="1" x14ac:dyDescent="0.25">
      <c r="A907" s="257"/>
      <c r="B907" s="257"/>
      <c r="C907" s="257"/>
      <c r="D907" s="257"/>
      <c r="E907" s="257"/>
      <c r="F907" s="257"/>
      <c r="G907" s="257"/>
      <c r="H907" s="257"/>
      <c r="I907" s="257"/>
      <c r="J907" s="257"/>
      <c r="K907" s="257"/>
      <c r="L907" s="257"/>
      <c r="M907" s="257"/>
      <c r="N907" s="257"/>
      <c r="O907" s="257"/>
      <c r="P907" s="257"/>
      <c r="Q907" s="257"/>
      <c r="R907" s="257"/>
      <c r="S907" s="257"/>
      <c r="T907" s="257"/>
      <c r="U907" s="257"/>
      <c r="V907" s="257"/>
      <c r="W907" s="257"/>
      <c r="X907" s="257"/>
      <c r="Y907" s="257"/>
      <c r="Z907" s="257"/>
    </row>
    <row r="908" spans="1:26" ht="12.75" customHeight="1" x14ac:dyDescent="0.25">
      <c r="A908" s="257"/>
      <c r="B908" s="257"/>
      <c r="C908" s="257"/>
      <c r="D908" s="257"/>
      <c r="E908" s="257"/>
      <c r="F908" s="257"/>
      <c r="G908" s="257"/>
      <c r="H908" s="257"/>
      <c r="I908" s="257"/>
      <c r="J908" s="257"/>
      <c r="K908" s="257"/>
      <c r="L908" s="257"/>
      <c r="M908" s="257"/>
      <c r="N908" s="257"/>
      <c r="O908" s="257"/>
      <c r="P908" s="257"/>
      <c r="Q908" s="257"/>
      <c r="R908" s="257"/>
      <c r="S908" s="257"/>
      <c r="T908" s="257"/>
      <c r="U908" s="257"/>
      <c r="V908" s="257"/>
      <c r="W908" s="257"/>
      <c r="X908" s="257"/>
      <c r="Y908" s="257"/>
      <c r="Z908" s="257"/>
    </row>
    <row r="909" spans="1:26" ht="12.75" customHeight="1" x14ac:dyDescent="0.25">
      <c r="A909" s="257"/>
      <c r="B909" s="257"/>
      <c r="C909" s="257"/>
      <c r="D909" s="257"/>
      <c r="E909" s="257"/>
      <c r="F909" s="257"/>
      <c r="G909" s="257"/>
      <c r="H909" s="257"/>
      <c r="I909" s="257"/>
      <c r="J909" s="257"/>
      <c r="K909" s="257"/>
      <c r="L909" s="257"/>
      <c r="M909" s="257"/>
      <c r="N909" s="257"/>
      <c r="O909" s="257"/>
      <c r="P909" s="257"/>
      <c r="Q909" s="257"/>
      <c r="R909" s="257"/>
      <c r="S909" s="257"/>
      <c r="T909" s="257"/>
      <c r="U909" s="257"/>
      <c r="V909" s="257"/>
      <c r="W909" s="257"/>
      <c r="X909" s="257"/>
      <c r="Y909" s="257"/>
      <c r="Z909" s="257"/>
    </row>
    <row r="910" spans="1:26" ht="12.75" customHeight="1" x14ac:dyDescent="0.25">
      <c r="A910" s="257"/>
      <c r="B910" s="257"/>
      <c r="C910" s="257"/>
      <c r="D910" s="257"/>
      <c r="E910" s="257"/>
      <c r="F910" s="257"/>
      <c r="G910" s="257"/>
      <c r="H910" s="257"/>
      <c r="I910" s="257"/>
      <c r="J910" s="257"/>
      <c r="K910" s="257"/>
      <c r="L910" s="257"/>
      <c r="M910" s="257"/>
      <c r="N910" s="257"/>
      <c r="O910" s="257"/>
      <c r="P910" s="257"/>
      <c r="Q910" s="257"/>
      <c r="R910" s="257"/>
      <c r="S910" s="257"/>
      <c r="T910" s="257"/>
      <c r="U910" s="257"/>
      <c r="V910" s="257"/>
      <c r="W910" s="257"/>
      <c r="X910" s="257"/>
      <c r="Y910" s="257"/>
      <c r="Z910" s="257"/>
    </row>
    <row r="911" spans="1:26" ht="12.75" customHeight="1" x14ac:dyDescent="0.25">
      <c r="A911" s="257"/>
      <c r="B911" s="257"/>
      <c r="C911" s="257"/>
      <c r="D911" s="257"/>
      <c r="E911" s="257"/>
      <c r="F911" s="257"/>
      <c r="G911" s="257"/>
      <c r="H911" s="257"/>
      <c r="I911" s="257"/>
      <c r="J911" s="257"/>
      <c r="K911" s="257"/>
      <c r="L911" s="257"/>
      <c r="M911" s="257"/>
      <c r="N911" s="257"/>
      <c r="O911" s="257"/>
      <c r="P911" s="257"/>
      <c r="Q911" s="257"/>
      <c r="R911" s="257"/>
      <c r="S911" s="257"/>
      <c r="T911" s="257"/>
      <c r="U911" s="257"/>
      <c r="V911" s="257"/>
      <c r="W911" s="257"/>
      <c r="X911" s="257"/>
      <c r="Y911" s="257"/>
      <c r="Z911" s="257"/>
    </row>
    <row r="912" spans="1:26" ht="12.75" customHeight="1" x14ac:dyDescent="0.25">
      <c r="A912" s="257"/>
      <c r="B912" s="257"/>
      <c r="C912" s="257"/>
      <c r="D912" s="257"/>
      <c r="E912" s="257"/>
      <c r="F912" s="257"/>
      <c r="G912" s="257"/>
      <c r="H912" s="257"/>
      <c r="I912" s="257"/>
      <c r="J912" s="257"/>
      <c r="K912" s="257"/>
      <c r="L912" s="257"/>
      <c r="M912" s="257"/>
      <c r="N912" s="257"/>
      <c r="O912" s="257"/>
      <c r="P912" s="257"/>
      <c r="Q912" s="257"/>
      <c r="R912" s="257"/>
      <c r="S912" s="257"/>
      <c r="T912" s="257"/>
      <c r="U912" s="257"/>
      <c r="V912" s="257"/>
      <c r="W912" s="257"/>
      <c r="X912" s="257"/>
      <c r="Y912" s="257"/>
      <c r="Z912" s="257"/>
    </row>
    <row r="913" spans="1:26" ht="12.75" customHeight="1" x14ac:dyDescent="0.25">
      <c r="A913" s="257"/>
      <c r="B913" s="257"/>
      <c r="C913" s="257"/>
      <c r="D913" s="257"/>
      <c r="E913" s="257"/>
      <c r="F913" s="257"/>
      <c r="G913" s="257"/>
      <c r="H913" s="257"/>
      <c r="I913" s="257"/>
      <c r="J913" s="257"/>
      <c r="K913" s="257"/>
      <c r="L913" s="257"/>
      <c r="M913" s="257"/>
      <c r="N913" s="257"/>
      <c r="O913" s="257"/>
      <c r="P913" s="257"/>
      <c r="Q913" s="257"/>
      <c r="R913" s="257"/>
      <c r="S913" s="257"/>
      <c r="T913" s="257"/>
      <c r="U913" s="257"/>
      <c r="V913" s="257"/>
      <c r="W913" s="257"/>
      <c r="X913" s="257"/>
      <c r="Y913" s="257"/>
      <c r="Z913" s="257"/>
    </row>
    <row r="914" spans="1:26" ht="12.75" customHeight="1" x14ac:dyDescent="0.25">
      <c r="A914" s="257"/>
      <c r="B914" s="257"/>
      <c r="C914" s="257"/>
      <c r="D914" s="257"/>
      <c r="E914" s="257"/>
      <c r="F914" s="257"/>
      <c r="G914" s="257"/>
      <c r="H914" s="257"/>
      <c r="I914" s="257"/>
      <c r="J914" s="257"/>
      <c r="K914" s="257"/>
      <c r="L914" s="257"/>
      <c r="M914" s="257"/>
      <c r="N914" s="257"/>
      <c r="O914" s="257"/>
      <c r="P914" s="257"/>
      <c r="Q914" s="257"/>
      <c r="R914" s="257"/>
      <c r="S914" s="257"/>
      <c r="T914" s="257"/>
      <c r="U914" s="257"/>
      <c r="V914" s="257"/>
      <c r="W914" s="257"/>
      <c r="X914" s="257"/>
      <c r="Y914" s="257"/>
      <c r="Z914" s="257"/>
    </row>
    <row r="915" spans="1:26" ht="12.75" customHeight="1" x14ac:dyDescent="0.25">
      <c r="A915" s="257"/>
      <c r="B915" s="257"/>
      <c r="C915" s="257"/>
      <c r="D915" s="257"/>
      <c r="E915" s="257"/>
      <c r="F915" s="257"/>
      <c r="G915" s="257"/>
      <c r="H915" s="257"/>
      <c r="I915" s="257"/>
      <c r="J915" s="257"/>
      <c r="K915" s="257"/>
      <c r="L915" s="257"/>
      <c r="M915" s="257"/>
      <c r="N915" s="257"/>
      <c r="O915" s="257"/>
      <c r="P915" s="257"/>
      <c r="Q915" s="257"/>
      <c r="R915" s="257"/>
      <c r="S915" s="257"/>
      <c r="T915" s="257"/>
      <c r="U915" s="257"/>
      <c r="V915" s="257"/>
      <c r="W915" s="257"/>
      <c r="X915" s="257"/>
      <c r="Y915" s="257"/>
      <c r="Z915" s="257"/>
    </row>
    <row r="916" spans="1:26" ht="12.75" customHeight="1" x14ac:dyDescent="0.25">
      <c r="A916" s="257"/>
      <c r="B916" s="257"/>
      <c r="C916" s="257"/>
      <c r="D916" s="257"/>
      <c r="E916" s="257"/>
      <c r="F916" s="257"/>
      <c r="G916" s="257"/>
      <c r="H916" s="257"/>
      <c r="I916" s="257"/>
      <c r="J916" s="257"/>
      <c r="K916" s="257"/>
      <c r="L916" s="257"/>
      <c r="M916" s="257"/>
      <c r="N916" s="257"/>
      <c r="O916" s="257"/>
      <c r="P916" s="257"/>
      <c r="Q916" s="257"/>
      <c r="R916" s="257"/>
      <c r="S916" s="257"/>
      <c r="T916" s="257"/>
      <c r="U916" s="257"/>
      <c r="V916" s="257"/>
      <c r="W916" s="257"/>
      <c r="X916" s="257"/>
      <c r="Y916" s="257"/>
      <c r="Z916" s="257"/>
    </row>
    <row r="917" spans="1:26" ht="12.75" customHeight="1" x14ac:dyDescent="0.25">
      <c r="A917" s="257"/>
      <c r="B917" s="257"/>
      <c r="C917" s="257"/>
      <c r="D917" s="257"/>
      <c r="E917" s="257"/>
      <c r="F917" s="257"/>
      <c r="G917" s="257"/>
      <c r="H917" s="257"/>
      <c r="I917" s="257"/>
      <c r="J917" s="257"/>
      <c r="K917" s="257"/>
      <c r="L917" s="257"/>
      <c r="M917" s="257"/>
      <c r="N917" s="257"/>
      <c r="O917" s="257"/>
      <c r="P917" s="257"/>
      <c r="Q917" s="257"/>
      <c r="R917" s="257"/>
      <c r="S917" s="257"/>
      <c r="T917" s="257"/>
      <c r="U917" s="257"/>
      <c r="V917" s="257"/>
      <c r="W917" s="257"/>
      <c r="X917" s="257"/>
      <c r="Y917" s="257"/>
      <c r="Z917" s="257"/>
    </row>
    <row r="918" spans="1:26" ht="12.75" customHeight="1" x14ac:dyDescent="0.25">
      <c r="A918" s="257"/>
      <c r="B918" s="257"/>
      <c r="C918" s="257"/>
      <c r="D918" s="257"/>
      <c r="E918" s="257"/>
      <c r="F918" s="257"/>
      <c r="G918" s="257"/>
      <c r="H918" s="257"/>
      <c r="I918" s="257"/>
      <c r="J918" s="257"/>
      <c r="K918" s="257"/>
      <c r="L918" s="257"/>
      <c r="M918" s="257"/>
      <c r="N918" s="257"/>
      <c r="O918" s="257"/>
      <c r="P918" s="257"/>
      <c r="Q918" s="257"/>
      <c r="R918" s="257"/>
      <c r="S918" s="257"/>
      <c r="T918" s="257"/>
      <c r="U918" s="257"/>
      <c r="V918" s="257"/>
      <c r="W918" s="257"/>
      <c r="X918" s="257"/>
      <c r="Y918" s="257"/>
      <c r="Z918" s="257"/>
    </row>
    <row r="919" spans="1:26" ht="12.75" customHeight="1" x14ac:dyDescent="0.25">
      <c r="A919" s="257"/>
      <c r="B919" s="257"/>
      <c r="C919" s="257"/>
      <c r="D919" s="257"/>
      <c r="E919" s="257"/>
      <c r="F919" s="257"/>
      <c r="G919" s="257"/>
      <c r="H919" s="257"/>
      <c r="I919" s="257"/>
      <c r="J919" s="257"/>
      <c r="K919" s="257"/>
      <c r="L919" s="257"/>
      <c r="M919" s="257"/>
      <c r="N919" s="257"/>
      <c r="O919" s="257"/>
      <c r="P919" s="257"/>
      <c r="Q919" s="257"/>
      <c r="R919" s="257"/>
      <c r="S919" s="257"/>
      <c r="T919" s="257"/>
      <c r="U919" s="257"/>
      <c r="V919" s="257"/>
      <c r="W919" s="257"/>
      <c r="X919" s="257"/>
      <c r="Y919" s="257"/>
      <c r="Z919" s="257"/>
    </row>
    <row r="920" spans="1:26" ht="12.75" customHeight="1" x14ac:dyDescent="0.25">
      <c r="A920" s="257"/>
      <c r="B920" s="257"/>
      <c r="C920" s="257"/>
      <c r="D920" s="257"/>
      <c r="E920" s="257"/>
      <c r="F920" s="257"/>
      <c r="G920" s="257"/>
      <c r="H920" s="257"/>
      <c r="I920" s="257"/>
      <c r="J920" s="257"/>
      <c r="K920" s="257"/>
      <c r="L920" s="257"/>
      <c r="M920" s="257"/>
      <c r="N920" s="257"/>
      <c r="O920" s="257"/>
      <c r="P920" s="257"/>
      <c r="Q920" s="257"/>
      <c r="R920" s="257"/>
      <c r="S920" s="257"/>
      <c r="T920" s="257"/>
      <c r="U920" s="257"/>
      <c r="V920" s="257"/>
      <c r="W920" s="257"/>
      <c r="X920" s="257"/>
      <c r="Y920" s="257"/>
      <c r="Z920" s="257"/>
    </row>
    <row r="921" spans="1:26" ht="12.75" customHeight="1" x14ac:dyDescent="0.25">
      <c r="A921" s="257"/>
      <c r="B921" s="257"/>
      <c r="C921" s="257"/>
      <c r="D921" s="257"/>
      <c r="E921" s="257"/>
      <c r="F921" s="257"/>
      <c r="G921" s="257"/>
      <c r="H921" s="257"/>
      <c r="I921" s="257"/>
      <c r="J921" s="257"/>
      <c r="K921" s="257"/>
      <c r="L921" s="257"/>
      <c r="M921" s="257"/>
      <c r="N921" s="257"/>
      <c r="O921" s="257"/>
      <c r="P921" s="257"/>
      <c r="Q921" s="257"/>
      <c r="R921" s="257"/>
      <c r="S921" s="257"/>
      <c r="T921" s="257"/>
      <c r="U921" s="257"/>
      <c r="V921" s="257"/>
      <c r="W921" s="257"/>
      <c r="X921" s="257"/>
      <c r="Y921" s="257"/>
      <c r="Z921" s="257"/>
    </row>
    <row r="922" spans="1:26" ht="12.75" customHeight="1" x14ac:dyDescent="0.25">
      <c r="A922" s="257"/>
      <c r="B922" s="257"/>
      <c r="C922" s="257"/>
      <c r="D922" s="257"/>
      <c r="E922" s="257"/>
      <c r="F922" s="257"/>
      <c r="G922" s="257"/>
      <c r="H922" s="257"/>
      <c r="I922" s="257"/>
      <c r="J922" s="257"/>
      <c r="K922" s="257"/>
      <c r="L922" s="257"/>
      <c r="M922" s="257"/>
      <c r="N922" s="257"/>
      <c r="O922" s="257"/>
      <c r="P922" s="257"/>
      <c r="Q922" s="257"/>
      <c r="R922" s="257"/>
      <c r="S922" s="257"/>
      <c r="T922" s="257"/>
      <c r="U922" s="257"/>
      <c r="V922" s="257"/>
      <c r="W922" s="257"/>
      <c r="X922" s="257"/>
      <c r="Y922" s="257"/>
      <c r="Z922" s="257"/>
    </row>
    <row r="923" spans="1:26" ht="12.75" customHeight="1" x14ac:dyDescent="0.25">
      <c r="A923" s="257"/>
      <c r="B923" s="257"/>
      <c r="C923" s="257"/>
      <c r="D923" s="257"/>
      <c r="E923" s="257"/>
      <c r="F923" s="257"/>
      <c r="G923" s="257"/>
      <c r="H923" s="257"/>
      <c r="I923" s="257"/>
      <c r="J923" s="257"/>
      <c r="K923" s="257"/>
      <c r="L923" s="257"/>
      <c r="M923" s="257"/>
      <c r="N923" s="257"/>
      <c r="O923" s="257"/>
      <c r="P923" s="257"/>
      <c r="Q923" s="257"/>
      <c r="R923" s="257"/>
      <c r="S923" s="257"/>
      <c r="T923" s="257"/>
      <c r="U923" s="257"/>
      <c r="V923" s="257"/>
      <c r="W923" s="257"/>
      <c r="X923" s="257"/>
      <c r="Y923" s="257"/>
      <c r="Z923" s="257"/>
    </row>
    <row r="924" spans="1:26" ht="12.75" customHeight="1" x14ac:dyDescent="0.25">
      <c r="A924" s="257"/>
      <c r="B924" s="257"/>
      <c r="C924" s="257"/>
      <c r="D924" s="257"/>
      <c r="E924" s="257"/>
      <c r="F924" s="257"/>
      <c r="G924" s="257"/>
      <c r="H924" s="257"/>
      <c r="I924" s="257"/>
      <c r="J924" s="257"/>
      <c r="K924" s="257"/>
      <c r="L924" s="257"/>
      <c r="M924" s="257"/>
      <c r="N924" s="257"/>
      <c r="O924" s="257"/>
      <c r="P924" s="257"/>
      <c r="Q924" s="257"/>
      <c r="R924" s="257"/>
      <c r="S924" s="257"/>
      <c r="T924" s="257"/>
      <c r="U924" s="257"/>
      <c r="V924" s="257"/>
      <c r="W924" s="257"/>
      <c r="X924" s="257"/>
      <c r="Y924" s="257"/>
      <c r="Z924" s="257"/>
    </row>
    <row r="925" spans="1:26" ht="12.75" customHeight="1" x14ac:dyDescent="0.25">
      <c r="A925" s="257"/>
      <c r="B925" s="257"/>
      <c r="C925" s="257"/>
      <c r="D925" s="257"/>
      <c r="E925" s="257"/>
      <c r="F925" s="257"/>
      <c r="G925" s="257"/>
      <c r="H925" s="257"/>
      <c r="I925" s="257"/>
      <c r="J925" s="257"/>
      <c r="K925" s="257"/>
      <c r="L925" s="257"/>
      <c r="M925" s="257"/>
      <c r="N925" s="257"/>
      <c r="O925" s="257"/>
      <c r="P925" s="257"/>
      <c r="Q925" s="257"/>
      <c r="R925" s="257"/>
      <c r="S925" s="257"/>
      <c r="T925" s="257"/>
      <c r="U925" s="257"/>
      <c r="V925" s="257"/>
      <c r="W925" s="257"/>
      <c r="X925" s="257"/>
      <c r="Y925" s="257"/>
      <c r="Z925" s="257"/>
    </row>
    <row r="926" spans="1:26" ht="12.75" customHeight="1" x14ac:dyDescent="0.25">
      <c r="A926" s="257"/>
      <c r="B926" s="257"/>
      <c r="C926" s="257"/>
      <c r="D926" s="257"/>
      <c r="E926" s="257"/>
      <c r="F926" s="257"/>
      <c r="G926" s="257"/>
      <c r="H926" s="257"/>
      <c r="I926" s="257"/>
      <c r="J926" s="257"/>
      <c r="K926" s="257"/>
      <c r="L926" s="257"/>
      <c r="M926" s="257"/>
      <c r="N926" s="257"/>
      <c r="O926" s="257"/>
      <c r="P926" s="257"/>
      <c r="Q926" s="257"/>
      <c r="R926" s="257"/>
      <c r="S926" s="257"/>
      <c r="T926" s="257"/>
      <c r="U926" s="257"/>
      <c r="V926" s="257"/>
      <c r="W926" s="257"/>
      <c r="X926" s="257"/>
      <c r="Y926" s="257"/>
      <c r="Z926" s="257"/>
    </row>
    <row r="927" spans="1:26" ht="12.75" customHeight="1" x14ac:dyDescent="0.25">
      <c r="A927" s="257"/>
      <c r="B927" s="257"/>
      <c r="C927" s="257"/>
      <c r="D927" s="257"/>
      <c r="E927" s="257"/>
      <c r="F927" s="257"/>
      <c r="G927" s="257"/>
      <c r="H927" s="257"/>
      <c r="I927" s="257"/>
      <c r="J927" s="257"/>
      <c r="K927" s="257"/>
      <c r="L927" s="257"/>
      <c r="M927" s="257"/>
      <c r="N927" s="257"/>
      <c r="O927" s="257"/>
      <c r="P927" s="257"/>
      <c r="Q927" s="257"/>
      <c r="R927" s="257"/>
      <c r="S927" s="257"/>
      <c r="T927" s="257"/>
      <c r="U927" s="257"/>
      <c r="V927" s="257"/>
      <c r="W927" s="257"/>
      <c r="X927" s="257"/>
      <c r="Y927" s="257"/>
      <c r="Z927" s="257"/>
    </row>
    <row r="928" spans="1:26" ht="12.75" customHeight="1" x14ac:dyDescent="0.25">
      <c r="A928" s="257"/>
      <c r="B928" s="257"/>
      <c r="C928" s="257"/>
      <c r="D928" s="257"/>
      <c r="E928" s="257"/>
      <c r="F928" s="257"/>
      <c r="G928" s="257"/>
      <c r="H928" s="257"/>
      <c r="I928" s="257"/>
      <c r="J928" s="257"/>
      <c r="K928" s="257"/>
      <c r="L928" s="257"/>
      <c r="M928" s="257"/>
      <c r="N928" s="257"/>
      <c r="O928" s="257"/>
      <c r="P928" s="257"/>
      <c r="Q928" s="257"/>
      <c r="R928" s="257"/>
      <c r="S928" s="257"/>
      <c r="T928" s="257"/>
      <c r="U928" s="257"/>
      <c r="V928" s="257"/>
      <c r="W928" s="257"/>
      <c r="X928" s="257"/>
      <c r="Y928" s="257"/>
      <c r="Z928" s="257"/>
    </row>
    <row r="929" spans="1:26" ht="12.75" customHeight="1" x14ac:dyDescent="0.25">
      <c r="A929" s="257"/>
      <c r="B929" s="257"/>
      <c r="C929" s="257"/>
      <c r="D929" s="257"/>
      <c r="E929" s="257"/>
      <c r="F929" s="257"/>
      <c r="G929" s="257"/>
      <c r="H929" s="257"/>
      <c r="I929" s="257"/>
      <c r="J929" s="257"/>
      <c r="K929" s="257"/>
      <c r="L929" s="257"/>
      <c r="M929" s="257"/>
      <c r="N929" s="257"/>
      <c r="O929" s="257"/>
      <c r="P929" s="257"/>
      <c r="Q929" s="257"/>
      <c r="R929" s="257"/>
      <c r="S929" s="257"/>
      <c r="T929" s="257"/>
      <c r="U929" s="257"/>
      <c r="V929" s="257"/>
      <c r="W929" s="257"/>
      <c r="X929" s="257"/>
      <c r="Y929" s="257"/>
      <c r="Z929" s="257"/>
    </row>
    <row r="930" spans="1:26" ht="12.75" customHeight="1" x14ac:dyDescent="0.25">
      <c r="A930" s="257"/>
      <c r="B930" s="257"/>
      <c r="C930" s="257"/>
      <c r="D930" s="257"/>
      <c r="E930" s="257"/>
      <c r="F930" s="257"/>
      <c r="G930" s="257"/>
      <c r="H930" s="257"/>
      <c r="I930" s="257"/>
      <c r="J930" s="257"/>
      <c r="K930" s="257"/>
      <c r="L930" s="257"/>
      <c r="M930" s="257"/>
      <c r="N930" s="257"/>
      <c r="O930" s="257"/>
      <c r="P930" s="257"/>
      <c r="Q930" s="257"/>
      <c r="R930" s="257"/>
      <c r="S930" s="257"/>
      <c r="T930" s="257"/>
      <c r="U930" s="257"/>
      <c r="V930" s="257"/>
      <c r="W930" s="257"/>
      <c r="X930" s="257"/>
      <c r="Y930" s="257"/>
      <c r="Z930" s="257"/>
    </row>
    <row r="931" spans="1:26" ht="12.75" customHeight="1" x14ac:dyDescent="0.25">
      <c r="A931" s="257"/>
      <c r="B931" s="257"/>
      <c r="C931" s="257"/>
      <c r="D931" s="257"/>
      <c r="E931" s="257"/>
      <c r="F931" s="257"/>
      <c r="G931" s="257"/>
      <c r="H931" s="257"/>
      <c r="I931" s="257"/>
      <c r="J931" s="257"/>
      <c r="K931" s="257"/>
      <c r="L931" s="257"/>
      <c r="M931" s="257"/>
      <c r="N931" s="257"/>
      <c r="O931" s="257"/>
      <c r="P931" s="257"/>
      <c r="Q931" s="257"/>
      <c r="R931" s="257"/>
      <c r="S931" s="257"/>
      <c r="T931" s="257"/>
      <c r="U931" s="257"/>
      <c r="V931" s="257"/>
      <c r="W931" s="257"/>
      <c r="X931" s="257"/>
      <c r="Y931" s="257"/>
      <c r="Z931" s="257"/>
    </row>
    <row r="932" spans="1:26" ht="12.75" customHeight="1" x14ac:dyDescent="0.25">
      <c r="A932" s="257"/>
      <c r="B932" s="257"/>
      <c r="C932" s="257"/>
      <c r="D932" s="257"/>
      <c r="E932" s="257"/>
      <c r="F932" s="257"/>
      <c r="G932" s="257"/>
      <c r="H932" s="257"/>
      <c r="I932" s="257"/>
      <c r="J932" s="257"/>
      <c r="K932" s="257"/>
      <c r="L932" s="257"/>
      <c r="M932" s="257"/>
      <c r="N932" s="257"/>
      <c r="O932" s="257"/>
      <c r="P932" s="257"/>
      <c r="Q932" s="257"/>
      <c r="R932" s="257"/>
      <c r="S932" s="257"/>
      <c r="T932" s="257"/>
      <c r="U932" s="257"/>
      <c r="V932" s="257"/>
      <c r="W932" s="257"/>
      <c r="X932" s="257"/>
      <c r="Y932" s="257"/>
      <c r="Z932" s="257"/>
    </row>
    <row r="933" spans="1:26" ht="12.75" customHeight="1" x14ac:dyDescent="0.25">
      <c r="A933" s="257"/>
      <c r="B933" s="257"/>
      <c r="C933" s="257"/>
      <c r="D933" s="257"/>
      <c r="E933" s="257"/>
      <c r="F933" s="257"/>
      <c r="G933" s="257"/>
      <c r="H933" s="257"/>
      <c r="I933" s="257"/>
      <c r="J933" s="257"/>
      <c r="K933" s="257"/>
      <c r="L933" s="257"/>
      <c r="M933" s="257"/>
      <c r="N933" s="257"/>
      <c r="O933" s="257"/>
      <c r="P933" s="257"/>
      <c r="Q933" s="257"/>
      <c r="R933" s="257"/>
      <c r="S933" s="257"/>
      <c r="T933" s="257"/>
      <c r="U933" s="257"/>
      <c r="V933" s="257"/>
      <c r="W933" s="257"/>
      <c r="X933" s="257"/>
      <c r="Y933" s="257"/>
      <c r="Z933" s="257"/>
    </row>
    <row r="934" spans="1:26" ht="12.75" customHeight="1" x14ac:dyDescent="0.25">
      <c r="A934" s="257"/>
      <c r="B934" s="257"/>
      <c r="C934" s="257"/>
      <c r="D934" s="257"/>
      <c r="E934" s="257"/>
      <c r="F934" s="257"/>
      <c r="G934" s="257"/>
      <c r="H934" s="257"/>
      <c r="I934" s="257"/>
      <c r="J934" s="257"/>
      <c r="K934" s="257"/>
      <c r="L934" s="257"/>
      <c r="M934" s="257"/>
      <c r="N934" s="257"/>
      <c r="O934" s="257"/>
      <c r="P934" s="257"/>
      <c r="Q934" s="257"/>
      <c r="R934" s="257"/>
      <c r="S934" s="257"/>
      <c r="T934" s="257"/>
      <c r="U934" s="257"/>
      <c r="V934" s="257"/>
      <c r="W934" s="257"/>
      <c r="X934" s="257"/>
      <c r="Y934" s="257"/>
      <c r="Z934" s="257"/>
    </row>
    <row r="935" spans="1:26" ht="12.75" customHeight="1" x14ac:dyDescent="0.25">
      <c r="A935" s="257"/>
      <c r="B935" s="257"/>
      <c r="C935" s="257"/>
      <c r="D935" s="257"/>
      <c r="E935" s="257"/>
      <c r="F935" s="257"/>
      <c r="G935" s="257"/>
      <c r="H935" s="257"/>
      <c r="I935" s="257"/>
      <c r="J935" s="257"/>
      <c r="K935" s="257"/>
      <c r="L935" s="257"/>
      <c r="M935" s="257"/>
      <c r="N935" s="257"/>
      <c r="O935" s="257"/>
      <c r="P935" s="257"/>
      <c r="Q935" s="257"/>
      <c r="R935" s="257"/>
      <c r="S935" s="257"/>
      <c r="T935" s="257"/>
      <c r="U935" s="257"/>
      <c r="V935" s="257"/>
      <c r="W935" s="257"/>
      <c r="X935" s="257"/>
      <c r="Y935" s="257"/>
      <c r="Z935" s="257"/>
    </row>
    <row r="936" spans="1:26" ht="12.75" customHeight="1" x14ac:dyDescent="0.25">
      <c r="A936" s="257"/>
      <c r="B936" s="257"/>
      <c r="C936" s="257"/>
      <c r="D936" s="257"/>
      <c r="E936" s="257"/>
      <c r="F936" s="257"/>
      <c r="G936" s="257"/>
      <c r="H936" s="257"/>
      <c r="I936" s="257"/>
      <c r="J936" s="257"/>
      <c r="K936" s="257"/>
      <c r="L936" s="257"/>
      <c r="M936" s="257"/>
      <c r="N936" s="257"/>
      <c r="O936" s="257"/>
      <c r="P936" s="257"/>
      <c r="Q936" s="257"/>
      <c r="R936" s="257"/>
      <c r="S936" s="257"/>
      <c r="T936" s="257"/>
      <c r="U936" s="257"/>
      <c r="V936" s="257"/>
      <c r="W936" s="257"/>
      <c r="X936" s="257"/>
      <c r="Y936" s="257"/>
      <c r="Z936" s="257"/>
    </row>
    <row r="937" spans="1:26" ht="12.75" customHeight="1" x14ac:dyDescent="0.25">
      <c r="A937" s="257"/>
      <c r="B937" s="257"/>
      <c r="C937" s="257"/>
      <c r="D937" s="257"/>
      <c r="E937" s="257"/>
      <c r="F937" s="257"/>
      <c r="G937" s="257"/>
      <c r="H937" s="257"/>
      <c r="I937" s="257"/>
      <c r="J937" s="257"/>
      <c r="K937" s="257"/>
      <c r="L937" s="257"/>
      <c r="M937" s="257"/>
      <c r="N937" s="257"/>
      <c r="O937" s="257"/>
      <c r="P937" s="257"/>
      <c r="Q937" s="257"/>
      <c r="R937" s="257"/>
      <c r="S937" s="257"/>
      <c r="T937" s="257"/>
      <c r="U937" s="257"/>
      <c r="V937" s="257"/>
      <c r="W937" s="257"/>
      <c r="X937" s="257"/>
      <c r="Y937" s="257"/>
      <c r="Z937" s="257"/>
    </row>
    <row r="938" spans="1:26" ht="12.75" customHeight="1" x14ac:dyDescent="0.25">
      <c r="A938" s="257"/>
      <c r="B938" s="257"/>
      <c r="C938" s="257"/>
      <c r="D938" s="257"/>
      <c r="E938" s="257"/>
      <c r="F938" s="257"/>
      <c r="G938" s="257"/>
      <c r="H938" s="257"/>
      <c r="I938" s="257"/>
      <c r="J938" s="257"/>
      <c r="K938" s="257"/>
      <c r="L938" s="257"/>
      <c r="M938" s="257"/>
      <c r="N938" s="257"/>
      <c r="O938" s="257"/>
      <c r="P938" s="257"/>
      <c r="Q938" s="257"/>
      <c r="R938" s="257"/>
      <c r="S938" s="257"/>
      <c r="T938" s="257"/>
      <c r="U938" s="257"/>
      <c r="V938" s="257"/>
      <c r="W938" s="257"/>
      <c r="X938" s="257"/>
      <c r="Y938" s="257"/>
      <c r="Z938" s="257"/>
    </row>
    <row r="939" spans="1:26" ht="12.75" customHeight="1" x14ac:dyDescent="0.25">
      <c r="A939" s="257"/>
      <c r="B939" s="257"/>
      <c r="C939" s="257"/>
      <c r="D939" s="257"/>
      <c r="E939" s="257"/>
      <c r="F939" s="257"/>
      <c r="G939" s="257"/>
      <c r="H939" s="257"/>
      <c r="I939" s="257"/>
      <c r="J939" s="257"/>
      <c r="K939" s="257"/>
      <c r="L939" s="257"/>
      <c r="M939" s="257"/>
      <c r="N939" s="257"/>
      <c r="O939" s="257"/>
      <c r="P939" s="257"/>
      <c r="Q939" s="257"/>
      <c r="R939" s="257"/>
      <c r="S939" s="257"/>
      <c r="T939" s="257"/>
      <c r="U939" s="257"/>
      <c r="V939" s="257"/>
      <c r="W939" s="257"/>
      <c r="X939" s="257"/>
      <c r="Y939" s="257"/>
      <c r="Z939" s="257"/>
    </row>
    <row r="940" spans="1:26" ht="12.75" customHeight="1" x14ac:dyDescent="0.25">
      <c r="A940" s="257"/>
      <c r="B940" s="257"/>
      <c r="C940" s="257"/>
      <c r="D940" s="257"/>
      <c r="E940" s="257"/>
      <c r="F940" s="257"/>
      <c r="G940" s="257"/>
      <c r="H940" s="257"/>
      <c r="I940" s="257"/>
      <c r="J940" s="257"/>
      <c r="K940" s="257"/>
      <c r="L940" s="257"/>
      <c r="M940" s="257"/>
      <c r="N940" s="257"/>
      <c r="O940" s="257"/>
      <c r="P940" s="257"/>
      <c r="Q940" s="257"/>
      <c r="R940" s="257"/>
      <c r="S940" s="257"/>
      <c r="T940" s="257"/>
      <c r="U940" s="257"/>
      <c r="V940" s="257"/>
      <c r="W940" s="257"/>
      <c r="X940" s="257"/>
      <c r="Y940" s="257"/>
      <c r="Z940" s="257"/>
    </row>
    <row r="941" spans="1:26" ht="12.75" customHeight="1" x14ac:dyDescent="0.25">
      <c r="A941" s="257"/>
      <c r="B941" s="257"/>
      <c r="C941" s="257"/>
      <c r="D941" s="257"/>
      <c r="E941" s="257"/>
      <c r="F941" s="257"/>
      <c r="G941" s="257"/>
      <c r="H941" s="257"/>
      <c r="I941" s="257"/>
      <c r="J941" s="257"/>
      <c r="K941" s="257"/>
      <c r="L941" s="257"/>
      <c r="M941" s="257"/>
      <c r="N941" s="257"/>
      <c r="O941" s="257"/>
      <c r="P941" s="257"/>
      <c r="Q941" s="257"/>
      <c r="R941" s="257"/>
      <c r="S941" s="257"/>
      <c r="T941" s="257"/>
      <c r="U941" s="257"/>
      <c r="V941" s="257"/>
      <c r="W941" s="257"/>
      <c r="X941" s="257"/>
      <c r="Y941" s="257"/>
      <c r="Z941" s="257"/>
    </row>
    <row r="942" spans="1:26" ht="12.75" customHeight="1" x14ac:dyDescent="0.25">
      <c r="A942" s="257"/>
      <c r="B942" s="257"/>
      <c r="C942" s="257"/>
      <c r="D942" s="257"/>
      <c r="E942" s="257"/>
      <c r="F942" s="257"/>
      <c r="G942" s="257"/>
      <c r="H942" s="257"/>
      <c r="I942" s="257"/>
      <c r="J942" s="257"/>
      <c r="K942" s="257"/>
      <c r="L942" s="257"/>
      <c r="M942" s="257"/>
      <c r="N942" s="257"/>
      <c r="O942" s="257"/>
      <c r="P942" s="257"/>
      <c r="Q942" s="257"/>
      <c r="R942" s="257"/>
      <c r="S942" s="257"/>
      <c r="T942" s="257"/>
      <c r="U942" s="257"/>
      <c r="V942" s="257"/>
      <c r="W942" s="257"/>
      <c r="X942" s="257"/>
      <c r="Y942" s="257"/>
      <c r="Z942" s="257"/>
    </row>
    <row r="943" spans="1:26" ht="12.75" customHeight="1" x14ac:dyDescent="0.25">
      <c r="A943" s="257"/>
      <c r="B943" s="257"/>
      <c r="C943" s="257"/>
      <c r="D943" s="257"/>
      <c r="E943" s="257"/>
      <c r="F943" s="257"/>
      <c r="G943" s="257"/>
      <c r="H943" s="257"/>
      <c r="I943" s="257"/>
      <c r="J943" s="257"/>
      <c r="K943" s="257"/>
      <c r="L943" s="257"/>
      <c r="M943" s="257"/>
      <c r="N943" s="257"/>
      <c r="O943" s="257"/>
      <c r="P943" s="257"/>
      <c r="Q943" s="257"/>
      <c r="R943" s="257"/>
      <c r="S943" s="257"/>
      <c r="T943" s="257"/>
      <c r="U943" s="257"/>
      <c r="V943" s="257"/>
      <c r="W943" s="257"/>
      <c r="X943" s="257"/>
      <c r="Y943" s="257"/>
      <c r="Z943" s="257"/>
    </row>
    <row r="944" spans="1:26" ht="12.75" customHeight="1" x14ac:dyDescent="0.25">
      <c r="A944" s="257"/>
      <c r="B944" s="257"/>
      <c r="C944" s="257"/>
      <c r="D944" s="257"/>
      <c r="E944" s="257"/>
      <c r="F944" s="257"/>
      <c r="G944" s="257"/>
      <c r="H944" s="257"/>
      <c r="I944" s="257"/>
      <c r="J944" s="257"/>
      <c r="K944" s="257"/>
      <c r="L944" s="257"/>
      <c r="M944" s="257"/>
      <c r="N944" s="257"/>
      <c r="O944" s="257"/>
      <c r="P944" s="257"/>
      <c r="Q944" s="257"/>
      <c r="R944" s="257"/>
      <c r="S944" s="257"/>
      <c r="T944" s="257"/>
      <c r="U944" s="257"/>
      <c r="V944" s="257"/>
      <c r="W944" s="257"/>
      <c r="X944" s="257"/>
      <c r="Y944" s="257"/>
      <c r="Z944" s="257"/>
    </row>
    <row r="945" spans="1:26" ht="12.75" customHeight="1" x14ac:dyDescent="0.25">
      <c r="A945" s="257"/>
      <c r="B945" s="257"/>
      <c r="C945" s="257"/>
      <c r="D945" s="257"/>
      <c r="E945" s="257"/>
      <c r="F945" s="257"/>
      <c r="G945" s="257"/>
      <c r="H945" s="257"/>
      <c r="I945" s="257"/>
      <c r="J945" s="257"/>
      <c r="K945" s="257"/>
      <c r="L945" s="257"/>
      <c r="M945" s="257"/>
      <c r="N945" s="257"/>
      <c r="O945" s="257"/>
      <c r="P945" s="257"/>
      <c r="Q945" s="257"/>
      <c r="R945" s="257"/>
      <c r="S945" s="257"/>
      <c r="T945" s="257"/>
      <c r="U945" s="257"/>
      <c r="V945" s="257"/>
      <c r="W945" s="257"/>
      <c r="X945" s="257"/>
      <c r="Y945" s="257"/>
      <c r="Z945" s="257"/>
    </row>
    <row r="946" spans="1:26" ht="12.75" customHeight="1" x14ac:dyDescent="0.25">
      <c r="A946" s="257"/>
      <c r="B946" s="257"/>
      <c r="C946" s="257"/>
      <c r="D946" s="257"/>
      <c r="E946" s="257"/>
      <c r="F946" s="257"/>
      <c r="G946" s="257"/>
      <c r="H946" s="257"/>
      <c r="I946" s="257"/>
      <c r="J946" s="257"/>
      <c r="K946" s="257"/>
      <c r="L946" s="257"/>
      <c r="M946" s="257"/>
      <c r="N946" s="257"/>
      <c r="O946" s="257"/>
      <c r="P946" s="257"/>
      <c r="Q946" s="257"/>
      <c r="R946" s="257"/>
      <c r="S946" s="257"/>
      <c r="T946" s="257"/>
      <c r="U946" s="257"/>
      <c r="V946" s="257"/>
      <c r="W946" s="257"/>
      <c r="X946" s="257"/>
      <c r="Y946" s="257"/>
      <c r="Z946" s="257"/>
    </row>
    <row r="947" spans="1:26" ht="12.75" customHeight="1" x14ac:dyDescent="0.25">
      <c r="A947" s="257"/>
      <c r="B947" s="257"/>
      <c r="C947" s="257"/>
      <c r="D947" s="257"/>
      <c r="E947" s="257"/>
      <c r="F947" s="257"/>
      <c r="G947" s="257"/>
      <c r="H947" s="257"/>
      <c r="I947" s="257"/>
      <c r="J947" s="257"/>
      <c r="K947" s="257"/>
      <c r="L947" s="257"/>
      <c r="M947" s="257"/>
      <c r="N947" s="257"/>
      <c r="O947" s="257"/>
      <c r="P947" s="257"/>
      <c r="Q947" s="257"/>
      <c r="R947" s="257"/>
      <c r="S947" s="257"/>
      <c r="T947" s="257"/>
      <c r="U947" s="257"/>
      <c r="V947" s="257"/>
      <c r="W947" s="257"/>
      <c r="X947" s="257"/>
      <c r="Y947" s="257"/>
      <c r="Z947" s="257"/>
    </row>
    <row r="948" spans="1:26" ht="12.75" customHeight="1" x14ac:dyDescent="0.25">
      <c r="A948" s="257"/>
      <c r="B948" s="257"/>
      <c r="C948" s="257"/>
      <c r="D948" s="257"/>
      <c r="E948" s="257"/>
      <c r="F948" s="257"/>
      <c r="G948" s="257"/>
      <c r="H948" s="257"/>
      <c r="I948" s="257"/>
      <c r="J948" s="257"/>
      <c r="K948" s="257"/>
      <c r="L948" s="257"/>
      <c r="M948" s="257"/>
      <c r="N948" s="257"/>
      <c r="O948" s="257"/>
      <c r="P948" s="257"/>
      <c r="Q948" s="257"/>
      <c r="R948" s="257"/>
      <c r="S948" s="257"/>
      <c r="T948" s="257"/>
      <c r="U948" s="257"/>
      <c r="V948" s="257"/>
      <c r="W948" s="257"/>
      <c r="X948" s="257"/>
      <c r="Y948" s="257"/>
      <c r="Z948" s="257"/>
    </row>
    <row r="949" spans="1:26" ht="12.75" customHeight="1" x14ac:dyDescent="0.25">
      <c r="A949" s="257"/>
      <c r="B949" s="257"/>
      <c r="C949" s="257"/>
      <c r="D949" s="257"/>
      <c r="E949" s="257"/>
      <c r="F949" s="257"/>
      <c r="G949" s="257"/>
      <c r="H949" s="257"/>
      <c r="I949" s="257"/>
      <c r="J949" s="257"/>
      <c r="K949" s="257"/>
      <c r="L949" s="257"/>
      <c r="M949" s="257"/>
      <c r="N949" s="257"/>
      <c r="O949" s="257"/>
      <c r="P949" s="257"/>
      <c r="Q949" s="257"/>
      <c r="R949" s="257"/>
      <c r="S949" s="257"/>
      <c r="T949" s="257"/>
      <c r="U949" s="257"/>
      <c r="V949" s="257"/>
      <c r="W949" s="257"/>
      <c r="X949" s="257"/>
      <c r="Y949" s="257"/>
      <c r="Z949" s="257"/>
    </row>
    <row r="950" spans="1:26" ht="12.75" customHeight="1" x14ac:dyDescent="0.25">
      <c r="A950" s="257"/>
      <c r="B950" s="257"/>
      <c r="C950" s="257"/>
      <c r="D950" s="257"/>
      <c r="E950" s="257"/>
      <c r="F950" s="257"/>
      <c r="G950" s="257"/>
      <c r="H950" s="257"/>
      <c r="I950" s="257"/>
      <c r="J950" s="257"/>
      <c r="K950" s="257"/>
      <c r="L950" s="257"/>
      <c r="M950" s="257"/>
      <c r="N950" s="257"/>
      <c r="O950" s="257"/>
      <c r="P950" s="257"/>
      <c r="Q950" s="257"/>
      <c r="R950" s="257"/>
      <c r="S950" s="257"/>
      <c r="T950" s="257"/>
      <c r="U950" s="257"/>
      <c r="V950" s="257"/>
      <c r="W950" s="257"/>
      <c r="X950" s="257"/>
      <c r="Y950" s="257"/>
      <c r="Z950" s="257"/>
    </row>
    <row r="951" spans="1:26" ht="12.75" customHeight="1" x14ac:dyDescent="0.25">
      <c r="A951" s="257"/>
      <c r="B951" s="257"/>
      <c r="C951" s="257"/>
      <c r="D951" s="257"/>
      <c r="E951" s="257"/>
      <c r="F951" s="257"/>
      <c r="G951" s="257"/>
      <c r="H951" s="257"/>
      <c r="I951" s="257"/>
      <c r="J951" s="257"/>
      <c r="K951" s="257"/>
      <c r="L951" s="257"/>
      <c r="M951" s="257"/>
      <c r="N951" s="257"/>
      <c r="O951" s="257"/>
      <c r="P951" s="257"/>
      <c r="Q951" s="257"/>
      <c r="R951" s="257"/>
      <c r="S951" s="257"/>
      <c r="T951" s="257"/>
      <c r="U951" s="257"/>
      <c r="V951" s="257"/>
      <c r="W951" s="257"/>
      <c r="X951" s="257"/>
      <c r="Y951" s="257"/>
      <c r="Z951" s="257"/>
    </row>
    <row r="952" spans="1:26" ht="12.75" customHeight="1" x14ac:dyDescent="0.25">
      <c r="A952" s="257"/>
      <c r="B952" s="257"/>
      <c r="C952" s="257"/>
      <c r="D952" s="257"/>
      <c r="E952" s="257"/>
      <c r="F952" s="257"/>
      <c r="G952" s="257"/>
      <c r="H952" s="257"/>
      <c r="I952" s="257"/>
      <c r="J952" s="257"/>
      <c r="K952" s="257"/>
      <c r="L952" s="257"/>
      <c r="M952" s="257"/>
      <c r="N952" s="257"/>
      <c r="O952" s="257"/>
      <c r="P952" s="257"/>
      <c r="Q952" s="257"/>
      <c r="R952" s="257"/>
      <c r="S952" s="257"/>
      <c r="T952" s="257"/>
      <c r="U952" s="257"/>
      <c r="V952" s="257"/>
      <c r="W952" s="257"/>
      <c r="X952" s="257"/>
      <c r="Y952" s="257"/>
      <c r="Z952" s="257"/>
    </row>
    <row r="953" spans="1:26" ht="12.75" customHeight="1" x14ac:dyDescent="0.25">
      <c r="A953" s="257"/>
      <c r="B953" s="257"/>
      <c r="C953" s="257"/>
      <c r="D953" s="257"/>
      <c r="E953" s="257"/>
      <c r="F953" s="257"/>
      <c r="G953" s="257"/>
      <c r="H953" s="257"/>
      <c r="I953" s="257"/>
      <c r="J953" s="257"/>
      <c r="K953" s="257"/>
      <c r="L953" s="257"/>
      <c r="M953" s="257"/>
      <c r="N953" s="257"/>
      <c r="O953" s="257"/>
      <c r="P953" s="257"/>
      <c r="Q953" s="257"/>
      <c r="R953" s="257"/>
      <c r="S953" s="257"/>
      <c r="T953" s="257"/>
      <c r="U953" s="257"/>
      <c r="V953" s="257"/>
      <c r="W953" s="257"/>
      <c r="X953" s="257"/>
      <c r="Y953" s="257"/>
      <c r="Z953" s="257"/>
    </row>
    <row r="954" spans="1:26" ht="12.75" customHeight="1" x14ac:dyDescent="0.25">
      <c r="A954" s="257"/>
      <c r="B954" s="257"/>
      <c r="C954" s="257"/>
      <c r="D954" s="257"/>
      <c r="E954" s="257"/>
      <c r="F954" s="257"/>
      <c r="G954" s="257"/>
      <c r="H954" s="257"/>
      <c r="I954" s="257"/>
      <c r="J954" s="257"/>
      <c r="K954" s="257"/>
      <c r="L954" s="257"/>
      <c r="M954" s="257"/>
      <c r="N954" s="257"/>
      <c r="O954" s="257"/>
      <c r="P954" s="257"/>
      <c r="Q954" s="257"/>
      <c r="R954" s="257"/>
      <c r="S954" s="257"/>
      <c r="T954" s="257"/>
      <c r="U954" s="257"/>
      <c r="V954" s="257"/>
      <c r="W954" s="257"/>
      <c r="X954" s="257"/>
      <c r="Y954" s="257"/>
      <c r="Z954" s="257"/>
    </row>
    <row r="955" spans="1:26" ht="12.75" customHeight="1" x14ac:dyDescent="0.25">
      <c r="A955" s="257"/>
      <c r="B955" s="257"/>
      <c r="C955" s="257"/>
      <c r="D955" s="257"/>
      <c r="E955" s="257"/>
      <c r="F955" s="257"/>
      <c r="G955" s="257"/>
      <c r="H955" s="257"/>
      <c r="I955" s="257"/>
      <c r="J955" s="257"/>
      <c r="K955" s="257"/>
      <c r="L955" s="257"/>
      <c r="M955" s="257"/>
      <c r="N955" s="257"/>
      <c r="O955" s="257"/>
      <c r="P955" s="257"/>
      <c r="Q955" s="257"/>
      <c r="R955" s="257"/>
      <c r="S955" s="257"/>
      <c r="T955" s="257"/>
      <c r="U955" s="257"/>
      <c r="V955" s="257"/>
      <c r="W955" s="257"/>
      <c r="X955" s="257"/>
      <c r="Y955" s="257"/>
      <c r="Z955" s="257"/>
    </row>
    <row r="956" spans="1:26" ht="12.75" customHeight="1" x14ac:dyDescent="0.25">
      <c r="A956" s="257"/>
      <c r="B956" s="257"/>
      <c r="C956" s="257"/>
      <c r="D956" s="257"/>
      <c r="E956" s="257"/>
      <c r="F956" s="257"/>
      <c r="G956" s="257"/>
      <c r="H956" s="257"/>
      <c r="I956" s="257"/>
      <c r="J956" s="257"/>
      <c r="K956" s="257"/>
      <c r="L956" s="257"/>
      <c r="M956" s="257"/>
      <c r="N956" s="257"/>
      <c r="O956" s="257"/>
      <c r="P956" s="257"/>
      <c r="Q956" s="257"/>
      <c r="R956" s="257"/>
      <c r="S956" s="257"/>
      <c r="T956" s="257"/>
      <c r="U956" s="257"/>
      <c r="V956" s="257"/>
      <c r="W956" s="257"/>
      <c r="X956" s="257"/>
      <c r="Y956" s="257"/>
      <c r="Z956" s="257"/>
    </row>
    <row r="957" spans="1:26" ht="12.75" customHeight="1" x14ac:dyDescent="0.25">
      <c r="A957" s="257"/>
      <c r="B957" s="257"/>
      <c r="C957" s="257"/>
      <c r="D957" s="257"/>
      <c r="E957" s="257"/>
      <c r="F957" s="257"/>
      <c r="G957" s="257"/>
      <c r="H957" s="257"/>
      <c r="I957" s="257"/>
      <c r="J957" s="257"/>
      <c r="K957" s="257"/>
      <c r="L957" s="257"/>
      <c r="M957" s="257"/>
      <c r="N957" s="257"/>
      <c r="O957" s="257"/>
      <c r="P957" s="257"/>
      <c r="Q957" s="257"/>
      <c r="R957" s="257"/>
      <c r="S957" s="257"/>
      <c r="T957" s="257"/>
      <c r="U957" s="257"/>
      <c r="V957" s="257"/>
      <c r="W957" s="257"/>
      <c r="X957" s="257"/>
      <c r="Y957" s="257"/>
      <c r="Z957" s="257"/>
    </row>
    <row r="958" spans="1:26" ht="12.75" customHeight="1" x14ac:dyDescent="0.25">
      <c r="A958" s="257"/>
      <c r="B958" s="257"/>
      <c r="C958" s="257"/>
      <c r="D958" s="257"/>
      <c r="E958" s="257"/>
      <c r="F958" s="257"/>
      <c r="G958" s="257"/>
      <c r="H958" s="257"/>
      <c r="I958" s="257"/>
      <c r="J958" s="257"/>
      <c r="K958" s="257"/>
      <c r="L958" s="257"/>
      <c r="M958" s="257"/>
      <c r="N958" s="257"/>
      <c r="O958" s="257"/>
      <c r="P958" s="257"/>
      <c r="Q958" s="257"/>
      <c r="R958" s="257"/>
      <c r="S958" s="257"/>
      <c r="T958" s="257"/>
      <c r="U958" s="257"/>
      <c r="V958" s="257"/>
      <c r="W958" s="257"/>
      <c r="X958" s="257"/>
      <c r="Y958" s="257"/>
      <c r="Z958" s="257"/>
    </row>
    <row r="959" spans="1:26" ht="12.75" customHeight="1" x14ac:dyDescent="0.25">
      <c r="A959" s="257"/>
      <c r="B959" s="257"/>
      <c r="C959" s="257"/>
      <c r="D959" s="257"/>
      <c r="E959" s="257"/>
      <c r="F959" s="257"/>
      <c r="G959" s="257"/>
      <c r="H959" s="257"/>
      <c r="I959" s="257"/>
      <c r="J959" s="257"/>
      <c r="K959" s="257"/>
      <c r="L959" s="257"/>
      <c r="M959" s="257"/>
      <c r="N959" s="257"/>
      <c r="O959" s="257"/>
      <c r="P959" s="257"/>
      <c r="Q959" s="257"/>
      <c r="R959" s="257"/>
      <c r="S959" s="257"/>
      <c r="T959" s="257"/>
      <c r="U959" s="257"/>
      <c r="V959" s="257"/>
      <c r="W959" s="257"/>
      <c r="X959" s="257"/>
      <c r="Y959" s="257"/>
      <c r="Z959" s="257"/>
    </row>
    <row r="960" spans="1:26" ht="12.75" customHeight="1" x14ac:dyDescent="0.25">
      <c r="A960" s="257"/>
      <c r="B960" s="257"/>
      <c r="C960" s="257"/>
      <c r="D960" s="257"/>
      <c r="E960" s="257"/>
      <c r="F960" s="257"/>
      <c r="G960" s="257"/>
      <c r="H960" s="257"/>
      <c r="I960" s="257"/>
      <c r="J960" s="257"/>
      <c r="K960" s="257"/>
      <c r="L960" s="257"/>
      <c r="M960" s="257"/>
      <c r="N960" s="257"/>
      <c r="O960" s="257"/>
      <c r="P960" s="257"/>
      <c r="Q960" s="257"/>
      <c r="R960" s="257"/>
      <c r="S960" s="257"/>
      <c r="T960" s="257"/>
      <c r="U960" s="257"/>
      <c r="V960" s="257"/>
      <c r="W960" s="257"/>
      <c r="X960" s="257"/>
      <c r="Y960" s="257"/>
      <c r="Z960" s="257"/>
    </row>
    <row r="961" spans="1:26" ht="12.75" customHeight="1" x14ac:dyDescent="0.25">
      <c r="A961" s="257"/>
      <c r="B961" s="257"/>
      <c r="C961" s="257"/>
      <c r="D961" s="257"/>
      <c r="E961" s="257"/>
      <c r="F961" s="257"/>
      <c r="G961" s="257"/>
      <c r="H961" s="257"/>
      <c r="I961" s="257"/>
      <c r="J961" s="257"/>
      <c r="K961" s="257"/>
      <c r="L961" s="257"/>
      <c r="M961" s="257"/>
      <c r="N961" s="257"/>
      <c r="O961" s="257"/>
      <c r="P961" s="257"/>
      <c r="Q961" s="257"/>
      <c r="R961" s="257"/>
      <c r="S961" s="257"/>
      <c r="T961" s="257"/>
      <c r="U961" s="257"/>
      <c r="V961" s="257"/>
      <c r="W961" s="257"/>
      <c r="X961" s="257"/>
      <c r="Y961" s="257"/>
      <c r="Z961" s="257"/>
    </row>
    <row r="962" spans="1:26" ht="12.75" customHeight="1" x14ac:dyDescent="0.25">
      <c r="A962" s="257"/>
      <c r="B962" s="257"/>
      <c r="C962" s="257"/>
      <c r="D962" s="257"/>
      <c r="E962" s="257"/>
      <c r="F962" s="257"/>
      <c r="G962" s="257"/>
      <c r="H962" s="257"/>
      <c r="I962" s="257"/>
      <c r="J962" s="257"/>
      <c r="K962" s="257"/>
      <c r="L962" s="257"/>
      <c r="M962" s="257"/>
      <c r="N962" s="257"/>
      <c r="O962" s="257"/>
      <c r="P962" s="257"/>
      <c r="Q962" s="257"/>
      <c r="R962" s="257"/>
      <c r="S962" s="257"/>
      <c r="T962" s="257"/>
      <c r="U962" s="257"/>
      <c r="V962" s="257"/>
      <c r="W962" s="257"/>
      <c r="X962" s="257"/>
      <c r="Y962" s="257"/>
      <c r="Z962" s="257"/>
    </row>
    <row r="963" spans="1:26" ht="12.75" customHeight="1" x14ac:dyDescent="0.25">
      <c r="A963" s="257"/>
      <c r="B963" s="257"/>
      <c r="C963" s="257"/>
      <c r="D963" s="257"/>
      <c r="E963" s="257"/>
      <c r="F963" s="257"/>
      <c r="G963" s="257"/>
      <c r="H963" s="257"/>
      <c r="I963" s="257"/>
      <c r="J963" s="257"/>
      <c r="K963" s="257"/>
      <c r="L963" s="257"/>
      <c r="M963" s="257"/>
      <c r="N963" s="257"/>
      <c r="O963" s="257"/>
      <c r="P963" s="257"/>
      <c r="Q963" s="257"/>
      <c r="R963" s="257"/>
      <c r="S963" s="257"/>
      <c r="T963" s="257"/>
      <c r="U963" s="257"/>
      <c r="V963" s="257"/>
      <c r="W963" s="257"/>
      <c r="X963" s="257"/>
      <c r="Y963" s="257"/>
      <c r="Z963" s="257"/>
    </row>
    <row r="964" spans="1:26" ht="12.75" customHeight="1" x14ac:dyDescent="0.25">
      <c r="A964" s="257"/>
      <c r="B964" s="257"/>
      <c r="C964" s="257"/>
      <c r="D964" s="257"/>
      <c r="E964" s="257"/>
      <c r="F964" s="257"/>
      <c r="G964" s="257"/>
      <c r="H964" s="257"/>
      <c r="I964" s="257"/>
      <c r="J964" s="257"/>
      <c r="K964" s="257"/>
      <c r="L964" s="257"/>
      <c r="M964" s="257"/>
      <c r="N964" s="257"/>
      <c r="O964" s="257"/>
      <c r="P964" s="257"/>
      <c r="Q964" s="257"/>
      <c r="R964" s="257"/>
      <c r="S964" s="257"/>
      <c r="T964" s="257"/>
      <c r="U964" s="257"/>
      <c r="V964" s="257"/>
      <c r="W964" s="257"/>
      <c r="X964" s="257"/>
      <c r="Y964" s="257"/>
      <c r="Z964" s="257"/>
    </row>
    <row r="965" spans="1:26" ht="12.75" customHeight="1" x14ac:dyDescent="0.25">
      <c r="A965" s="257"/>
      <c r="B965" s="257"/>
      <c r="C965" s="257"/>
      <c r="D965" s="257"/>
      <c r="E965" s="257"/>
      <c r="F965" s="257"/>
      <c r="G965" s="257"/>
      <c r="H965" s="257"/>
      <c r="I965" s="257"/>
      <c r="J965" s="257"/>
      <c r="K965" s="257"/>
      <c r="L965" s="257"/>
      <c r="M965" s="257"/>
      <c r="N965" s="257"/>
      <c r="O965" s="257"/>
      <c r="P965" s="257"/>
      <c r="Q965" s="257"/>
      <c r="R965" s="257"/>
      <c r="S965" s="257"/>
      <c r="T965" s="257"/>
      <c r="U965" s="257"/>
      <c r="V965" s="257"/>
      <c r="W965" s="257"/>
      <c r="X965" s="257"/>
      <c r="Y965" s="257"/>
      <c r="Z965" s="257"/>
    </row>
    <row r="966" spans="1:26" ht="12.75" customHeight="1" x14ac:dyDescent="0.25">
      <c r="A966" s="257"/>
      <c r="B966" s="257"/>
      <c r="C966" s="257"/>
      <c r="D966" s="257"/>
      <c r="E966" s="257"/>
      <c r="F966" s="257"/>
      <c r="G966" s="257"/>
      <c r="H966" s="257"/>
      <c r="I966" s="257"/>
      <c r="J966" s="257"/>
      <c r="K966" s="257"/>
      <c r="L966" s="257"/>
      <c r="M966" s="257"/>
      <c r="N966" s="257"/>
      <c r="O966" s="257"/>
      <c r="P966" s="257"/>
      <c r="Q966" s="257"/>
      <c r="R966" s="257"/>
      <c r="S966" s="257"/>
      <c r="T966" s="257"/>
      <c r="U966" s="257"/>
      <c r="V966" s="257"/>
      <c r="W966" s="257"/>
      <c r="X966" s="257"/>
      <c r="Y966" s="257"/>
      <c r="Z966" s="257"/>
    </row>
    <row r="967" spans="1:26" ht="12.75" customHeight="1" x14ac:dyDescent="0.25">
      <c r="A967" s="257"/>
      <c r="B967" s="257"/>
      <c r="C967" s="257"/>
      <c r="D967" s="257"/>
      <c r="E967" s="257"/>
      <c r="F967" s="257"/>
      <c r="G967" s="257"/>
      <c r="H967" s="257"/>
      <c r="I967" s="257"/>
      <c r="J967" s="257"/>
      <c r="K967" s="257"/>
      <c r="L967" s="257"/>
      <c r="M967" s="257"/>
      <c r="N967" s="257"/>
      <c r="O967" s="257"/>
      <c r="P967" s="257"/>
      <c r="Q967" s="257"/>
      <c r="R967" s="257"/>
      <c r="S967" s="257"/>
      <c r="T967" s="257"/>
      <c r="U967" s="257"/>
      <c r="V967" s="257"/>
      <c r="W967" s="257"/>
      <c r="X967" s="257"/>
      <c r="Y967" s="257"/>
      <c r="Z967" s="257"/>
    </row>
    <row r="968" spans="1:26" ht="12.75" customHeight="1" x14ac:dyDescent="0.25">
      <c r="A968" s="257"/>
      <c r="B968" s="257"/>
      <c r="C968" s="257"/>
      <c r="D968" s="257"/>
      <c r="E968" s="257"/>
      <c r="F968" s="257"/>
      <c r="G968" s="257"/>
      <c r="H968" s="257"/>
      <c r="I968" s="257"/>
      <c r="J968" s="257"/>
      <c r="K968" s="257"/>
      <c r="L968" s="257"/>
      <c r="M968" s="257"/>
      <c r="N968" s="257"/>
      <c r="O968" s="257"/>
      <c r="P968" s="257"/>
      <c r="Q968" s="257"/>
      <c r="R968" s="257"/>
      <c r="S968" s="257"/>
      <c r="T968" s="257"/>
      <c r="U968" s="257"/>
      <c r="V968" s="257"/>
      <c r="W968" s="257"/>
      <c r="X968" s="257"/>
      <c r="Y968" s="257"/>
      <c r="Z968" s="257"/>
    </row>
    <row r="969" spans="1:26" ht="12.75" customHeight="1" x14ac:dyDescent="0.25">
      <c r="A969" s="257"/>
      <c r="B969" s="257"/>
      <c r="C969" s="257"/>
      <c r="D969" s="257"/>
      <c r="E969" s="257"/>
      <c r="F969" s="257"/>
      <c r="G969" s="257"/>
      <c r="H969" s="257"/>
      <c r="I969" s="257"/>
      <c r="J969" s="257"/>
      <c r="K969" s="257"/>
      <c r="L969" s="257"/>
      <c r="M969" s="257"/>
      <c r="N969" s="257"/>
      <c r="O969" s="257"/>
      <c r="P969" s="257"/>
      <c r="Q969" s="257"/>
      <c r="R969" s="257"/>
      <c r="S969" s="257"/>
      <c r="T969" s="257"/>
      <c r="U969" s="257"/>
      <c r="V969" s="257"/>
      <c r="W969" s="257"/>
      <c r="X969" s="257"/>
      <c r="Y969" s="257"/>
      <c r="Z969" s="257"/>
    </row>
    <row r="970" spans="1:26" ht="12.75" customHeight="1" x14ac:dyDescent="0.25">
      <c r="A970" s="257"/>
      <c r="B970" s="257"/>
      <c r="C970" s="257"/>
      <c r="D970" s="257"/>
      <c r="E970" s="257"/>
      <c r="F970" s="257"/>
      <c r="G970" s="257"/>
      <c r="H970" s="257"/>
      <c r="I970" s="257"/>
      <c r="J970" s="257"/>
      <c r="K970" s="257"/>
      <c r="L970" s="257"/>
      <c r="M970" s="257"/>
      <c r="N970" s="257"/>
      <c r="O970" s="257"/>
      <c r="P970" s="257"/>
      <c r="Q970" s="257"/>
      <c r="R970" s="257"/>
      <c r="S970" s="257"/>
      <c r="T970" s="257"/>
      <c r="U970" s="257"/>
      <c r="V970" s="257"/>
      <c r="W970" s="257"/>
      <c r="X970" s="257"/>
      <c r="Y970" s="257"/>
      <c r="Z970" s="257"/>
    </row>
    <row r="971" spans="1:26" ht="12.75" customHeight="1" x14ac:dyDescent="0.25">
      <c r="A971" s="257"/>
      <c r="B971" s="257"/>
      <c r="C971" s="257"/>
      <c r="D971" s="257"/>
      <c r="E971" s="257"/>
      <c r="F971" s="257"/>
      <c r="G971" s="257"/>
      <c r="H971" s="257"/>
      <c r="I971" s="257"/>
      <c r="J971" s="257"/>
      <c r="K971" s="257"/>
      <c r="L971" s="257"/>
      <c r="M971" s="257"/>
      <c r="N971" s="257"/>
      <c r="O971" s="257"/>
      <c r="P971" s="257"/>
      <c r="Q971" s="257"/>
      <c r="R971" s="257"/>
      <c r="S971" s="257"/>
      <c r="T971" s="257"/>
      <c r="U971" s="257"/>
      <c r="V971" s="257"/>
      <c r="W971" s="257"/>
      <c r="X971" s="257"/>
      <c r="Y971" s="257"/>
      <c r="Z971" s="257"/>
    </row>
    <row r="972" spans="1:26" ht="12.75" customHeight="1" x14ac:dyDescent="0.25">
      <c r="A972" s="257"/>
      <c r="B972" s="257"/>
      <c r="C972" s="257"/>
      <c r="D972" s="257"/>
      <c r="E972" s="257"/>
      <c r="F972" s="257"/>
      <c r="G972" s="257"/>
      <c r="H972" s="257"/>
      <c r="I972" s="257"/>
      <c r="J972" s="257"/>
      <c r="K972" s="257"/>
      <c r="L972" s="257"/>
      <c r="M972" s="257"/>
      <c r="N972" s="257"/>
      <c r="O972" s="257"/>
      <c r="P972" s="257"/>
      <c r="Q972" s="257"/>
      <c r="R972" s="257"/>
      <c r="S972" s="257"/>
      <c r="T972" s="257"/>
      <c r="U972" s="257"/>
      <c r="V972" s="257"/>
      <c r="W972" s="257"/>
      <c r="X972" s="257"/>
      <c r="Y972" s="257"/>
      <c r="Z972" s="257"/>
    </row>
    <row r="973" spans="1:26" ht="12.75" customHeight="1" x14ac:dyDescent="0.25">
      <c r="A973" s="257"/>
      <c r="B973" s="257"/>
      <c r="C973" s="257"/>
      <c r="D973" s="257"/>
      <c r="E973" s="257"/>
      <c r="F973" s="257"/>
      <c r="G973" s="257"/>
      <c r="H973" s="257"/>
      <c r="I973" s="257"/>
      <c r="J973" s="257"/>
      <c r="K973" s="257"/>
      <c r="L973" s="257"/>
      <c r="M973" s="257"/>
      <c r="N973" s="257"/>
      <c r="O973" s="257"/>
      <c r="P973" s="257"/>
      <c r="Q973" s="257"/>
      <c r="R973" s="257"/>
      <c r="S973" s="257"/>
      <c r="T973" s="257"/>
      <c r="U973" s="257"/>
      <c r="V973" s="257"/>
      <c r="W973" s="257"/>
      <c r="X973" s="257"/>
      <c r="Y973" s="257"/>
      <c r="Z973" s="257"/>
    </row>
    <row r="974" spans="1:26" ht="12.75" customHeight="1" x14ac:dyDescent="0.25">
      <c r="A974" s="257"/>
      <c r="B974" s="257"/>
      <c r="C974" s="257"/>
      <c r="D974" s="257"/>
      <c r="E974" s="257"/>
      <c r="F974" s="257"/>
      <c r="G974" s="257"/>
      <c r="H974" s="257"/>
      <c r="I974" s="257"/>
      <c r="J974" s="257"/>
      <c r="K974" s="257"/>
      <c r="L974" s="257"/>
      <c r="M974" s="257"/>
      <c r="N974" s="257"/>
      <c r="O974" s="257"/>
      <c r="P974" s="257"/>
      <c r="Q974" s="257"/>
      <c r="R974" s="257"/>
      <c r="S974" s="257"/>
      <c r="T974" s="257"/>
      <c r="U974" s="257"/>
      <c r="V974" s="257"/>
      <c r="W974" s="257"/>
      <c r="X974" s="257"/>
      <c r="Y974" s="257"/>
      <c r="Z974" s="257"/>
    </row>
    <row r="975" spans="1:26" ht="12.75" customHeight="1" x14ac:dyDescent="0.25">
      <c r="A975" s="257"/>
      <c r="B975" s="257"/>
      <c r="C975" s="257"/>
      <c r="D975" s="257"/>
      <c r="E975" s="257"/>
      <c r="F975" s="257"/>
      <c r="G975" s="257"/>
      <c r="H975" s="257"/>
      <c r="I975" s="257"/>
      <c r="J975" s="257"/>
      <c r="K975" s="257"/>
      <c r="L975" s="257"/>
      <c r="M975" s="257"/>
      <c r="N975" s="257"/>
      <c r="O975" s="257"/>
      <c r="P975" s="257"/>
      <c r="Q975" s="257"/>
      <c r="R975" s="257"/>
      <c r="S975" s="257"/>
      <c r="T975" s="257"/>
      <c r="U975" s="257"/>
      <c r="V975" s="257"/>
      <c r="W975" s="257"/>
      <c r="X975" s="257"/>
      <c r="Y975" s="257"/>
      <c r="Z975" s="257"/>
    </row>
    <row r="976" spans="1:26" ht="12.75" customHeight="1" x14ac:dyDescent="0.25">
      <c r="A976" s="257"/>
      <c r="B976" s="257"/>
      <c r="C976" s="257"/>
      <c r="D976" s="257"/>
      <c r="E976" s="257"/>
      <c r="F976" s="257"/>
      <c r="G976" s="257"/>
      <c r="H976" s="257"/>
      <c r="I976" s="257"/>
      <c r="J976" s="257"/>
      <c r="K976" s="257"/>
      <c r="L976" s="257"/>
      <c r="M976" s="257"/>
      <c r="N976" s="257"/>
      <c r="O976" s="257"/>
      <c r="P976" s="257"/>
      <c r="Q976" s="257"/>
      <c r="R976" s="257"/>
      <c r="S976" s="257"/>
      <c r="T976" s="257"/>
      <c r="U976" s="257"/>
      <c r="V976" s="257"/>
      <c r="W976" s="257"/>
      <c r="X976" s="257"/>
      <c r="Y976" s="257"/>
      <c r="Z976" s="257"/>
    </row>
    <row r="977" spans="1:26" ht="12.75" customHeight="1" x14ac:dyDescent="0.25">
      <c r="A977" s="257"/>
      <c r="B977" s="257"/>
      <c r="C977" s="257"/>
      <c r="D977" s="257"/>
      <c r="E977" s="257"/>
      <c r="F977" s="257"/>
      <c r="G977" s="257"/>
      <c r="H977" s="257"/>
      <c r="I977" s="257"/>
      <c r="J977" s="257"/>
      <c r="K977" s="257"/>
      <c r="L977" s="257"/>
      <c r="M977" s="257"/>
      <c r="N977" s="257"/>
      <c r="O977" s="257"/>
      <c r="P977" s="257"/>
      <c r="Q977" s="257"/>
      <c r="R977" s="257"/>
      <c r="S977" s="257"/>
      <c r="T977" s="257"/>
      <c r="U977" s="257"/>
      <c r="V977" s="257"/>
      <c r="W977" s="257"/>
      <c r="X977" s="257"/>
      <c r="Y977" s="257"/>
      <c r="Z977" s="257"/>
    </row>
    <row r="978" spans="1:26" ht="12.75" customHeight="1" x14ac:dyDescent="0.25">
      <c r="A978" s="257"/>
      <c r="B978" s="257"/>
      <c r="C978" s="257"/>
      <c r="D978" s="257"/>
      <c r="E978" s="257"/>
      <c r="F978" s="257"/>
      <c r="G978" s="257"/>
      <c r="H978" s="257"/>
      <c r="I978" s="257"/>
      <c r="J978" s="257"/>
      <c r="K978" s="257"/>
      <c r="L978" s="257"/>
      <c r="M978" s="257"/>
      <c r="N978" s="257"/>
      <c r="O978" s="257"/>
      <c r="P978" s="257"/>
      <c r="Q978" s="257"/>
      <c r="R978" s="257"/>
      <c r="S978" s="257"/>
      <c r="T978" s="257"/>
      <c r="U978" s="257"/>
      <c r="V978" s="257"/>
      <c r="W978" s="257"/>
      <c r="X978" s="257"/>
      <c r="Y978" s="257"/>
      <c r="Z978" s="257"/>
    </row>
    <row r="979" spans="1:26" ht="12.75" customHeight="1" x14ac:dyDescent="0.25">
      <c r="A979" s="257"/>
      <c r="B979" s="257"/>
      <c r="C979" s="257"/>
      <c r="D979" s="257"/>
      <c r="E979" s="257"/>
      <c r="F979" s="257"/>
      <c r="G979" s="257"/>
      <c r="H979" s="257"/>
      <c r="I979" s="257"/>
      <c r="J979" s="257"/>
      <c r="K979" s="257"/>
      <c r="L979" s="257"/>
      <c r="M979" s="257"/>
      <c r="N979" s="257"/>
      <c r="O979" s="257"/>
      <c r="P979" s="257"/>
      <c r="Q979" s="257"/>
      <c r="R979" s="257"/>
      <c r="S979" s="257"/>
      <c r="T979" s="257"/>
      <c r="U979" s="257"/>
      <c r="V979" s="257"/>
      <c r="W979" s="257"/>
      <c r="X979" s="257"/>
      <c r="Y979" s="257"/>
      <c r="Z979" s="257"/>
    </row>
    <row r="980" spans="1:26" ht="12.75" customHeight="1" x14ac:dyDescent="0.25">
      <c r="A980" s="257"/>
      <c r="B980" s="257"/>
      <c r="C980" s="257"/>
      <c r="D980" s="257"/>
      <c r="E980" s="257"/>
      <c r="F980" s="257"/>
      <c r="G980" s="257"/>
      <c r="H980" s="257"/>
      <c r="I980" s="257"/>
      <c r="J980" s="257"/>
      <c r="K980" s="257"/>
      <c r="L980" s="257"/>
      <c r="M980" s="257"/>
      <c r="N980" s="257"/>
      <c r="O980" s="257"/>
      <c r="P980" s="257"/>
      <c r="Q980" s="257"/>
      <c r="R980" s="257"/>
      <c r="S980" s="257"/>
      <c r="T980" s="257"/>
      <c r="U980" s="257"/>
      <c r="V980" s="257"/>
      <c r="W980" s="257"/>
      <c r="X980" s="257"/>
      <c r="Y980" s="257"/>
      <c r="Z980" s="257"/>
    </row>
    <row r="981" spans="1:26" ht="12.75" customHeight="1" x14ac:dyDescent="0.25">
      <c r="A981" s="257"/>
      <c r="B981" s="257"/>
      <c r="C981" s="257"/>
      <c r="D981" s="257"/>
      <c r="E981" s="257"/>
      <c r="F981" s="257"/>
      <c r="G981" s="257"/>
      <c r="H981" s="257"/>
      <c r="I981" s="257"/>
      <c r="J981" s="257"/>
      <c r="K981" s="257"/>
      <c r="L981" s="257"/>
      <c r="M981" s="257"/>
      <c r="N981" s="257"/>
      <c r="O981" s="257"/>
      <c r="P981" s="257"/>
      <c r="Q981" s="257"/>
      <c r="R981" s="257"/>
      <c r="S981" s="257"/>
      <c r="T981" s="257"/>
      <c r="U981" s="257"/>
      <c r="V981" s="257"/>
      <c r="W981" s="257"/>
      <c r="X981" s="257"/>
      <c r="Y981" s="257"/>
      <c r="Z981" s="257"/>
    </row>
    <row r="982" spans="1:26" ht="12.75" customHeight="1" x14ac:dyDescent="0.25">
      <c r="A982" s="257"/>
      <c r="B982" s="257"/>
      <c r="C982" s="257"/>
      <c r="D982" s="257"/>
      <c r="E982" s="257"/>
      <c r="F982" s="257"/>
      <c r="G982" s="257"/>
      <c r="H982" s="257"/>
      <c r="I982" s="257"/>
      <c r="J982" s="257"/>
      <c r="K982" s="257"/>
      <c r="L982" s="257"/>
      <c r="M982" s="257"/>
      <c r="N982" s="257"/>
      <c r="O982" s="257"/>
      <c r="P982" s="257"/>
      <c r="Q982" s="257"/>
      <c r="R982" s="257"/>
      <c r="S982" s="257"/>
      <c r="T982" s="257"/>
      <c r="U982" s="257"/>
      <c r="V982" s="257"/>
      <c r="W982" s="257"/>
      <c r="X982" s="257"/>
      <c r="Y982" s="257"/>
      <c r="Z982" s="257"/>
    </row>
    <row r="983" spans="1:26" ht="12.75" customHeight="1" x14ac:dyDescent="0.25">
      <c r="A983" s="257"/>
      <c r="B983" s="257"/>
      <c r="C983" s="257"/>
      <c r="D983" s="257"/>
      <c r="E983" s="257"/>
      <c r="F983" s="257"/>
      <c r="G983" s="257"/>
      <c r="H983" s="257"/>
      <c r="I983" s="257"/>
      <c r="J983" s="257"/>
      <c r="K983" s="257"/>
      <c r="L983" s="257"/>
      <c r="M983" s="257"/>
      <c r="N983" s="257"/>
      <c r="O983" s="257"/>
      <c r="P983" s="257"/>
      <c r="Q983" s="257"/>
      <c r="R983" s="257"/>
      <c r="S983" s="257"/>
      <c r="T983" s="257"/>
      <c r="U983" s="257"/>
      <c r="V983" s="257"/>
      <c r="W983" s="257"/>
      <c r="X983" s="257"/>
      <c r="Y983" s="257"/>
      <c r="Z983" s="257"/>
    </row>
    <row r="984" spans="1:26" ht="12.75" customHeight="1" x14ac:dyDescent="0.25">
      <c r="A984" s="257"/>
      <c r="B984" s="257"/>
      <c r="C984" s="257"/>
      <c r="D984" s="257"/>
      <c r="E984" s="257"/>
      <c r="F984" s="257"/>
      <c r="G984" s="257"/>
      <c r="H984" s="257"/>
      <c r="I984" s="257"/>
      <c r="J984" s="257"/>
      <c r="K984" s="257"/>
      <c r="L984" s="257"/>
      <c r="M984" s="257"/>
      <c r="N984" s="257"/>
      <c r="O984" s="257"/>
      <c r="P984" s="257"/>
      <c r="Q984" s="257"/>
      <c r="R984" s="257"/>
      <c r="S984" s="257"/>
      <c r="T984" s="257"/>
      <c r="U984" s="257"/>
      <c r="V984" s="257"/>
      <c r="W984" s="257"/>
      <c r="X984" s="257"/>
      <c r="Y984" s="257"/>
      <c r="Z984" s="257"/>
    </row>
    <row r="985" spans="1:26" ht="12.75" customHeight="1" x14ac:dyDescent="0.25">
      <c r="A985" s="257"/>
      <c r="B985" s="257"/>
      <c r="C985" s="257"/>
      <c r="D985" s="257"/>
      <c r="E985" s="257"/>
      <c r="F985" s="257"/>
      <c r="G985" s="257"/>
      <c r="H985" s="257"/>
      <c r="I985" s="257"/>
      <c r="J985" s="257"/>
      <c r="K985" s="257"/>
      <c r="L985" s="257"/>
      <c r="M985" s="257"/>
      <c r="N985" s="257"/>
      <c r="O985" s="257"/>
      <c r="P985" s="257"/>
      <c r="Q985" s="257"/>
      <c r="R985" s="257"/>
      <c r="S985" s="257"/>
      <c r="T985" s="257"/>
      <c r="U985" s="257"/>
      <c r="V985" s="257"/>
      <c r="W985" s="257"/>
      <c r="X985" s="257"/>
      <c r="Y985" s="257"/>
      <c r="Z985" s="257"/>
    </row>
    <row r="986" spans="1:26" ht="12.75" customHeight="1" x14ac:dyDescent="0.25">
      <c r="A986" s="257"/>
      <c r="B986" s="257"/>
      <c r="C986" s="257"/>
      <c r="D986" s="257"/>
      <c r="E986" s="257"/>
      <c r="F986" s="257"/>
      <c r="G986" s="257"/>
      <c r="H986" s="257"/>
      <c r="I986" s="257"/>
      <c r="J986" s="257"/>
      <c r="K986" s="257"/>
      <c r="L986" s="257"/>
      <c r="M986" s="257"/>
      <c r="N986" s="257"/>
      <c r="O986" s="257"/>
      <c r="P986" s="257"/>
      <c r="Q986" s="257"/>
      <c r="R986" s="257"/>
      <c r="S986" s="257"/>
      <c r="T986" s="257"/>
      <c r="U986" s="257"/>
      <c r="V986" s="257"/>
      <c r="W986" s="257"/>
      <c r="X986" s="257"/>
      <c r="Y986" s="257"/>
      <c r="Z986" s="257"/>
    </row>
    <row r="987" spans="1:26" ht="12.75" customHeight="1" x14ac:dyDescent="0.25">
      <c r="A987" s="257"/>
      <c r="B987" s="257"/>
      <c r="C987" s="257"/>
      <c r="D987" s="257"/>
      <c r="E987" s="257"/>
      <c r="F987" s="257"/>
      <c r="G987" s="257"/>
      <c r="H987" s="257"/>
      <c r="I987" s="257"/>
      <c r="J987" s="257"/>
      <c r="K987" s="257"/>
      <c r="L987" s="257"/>
      <c r="M987" s="257"/>
      <c r="N987" s="257"/>
      <c r="O987" s="257"/>
      <c r="P987" s="257"/>
      <c r="Q987" s="257"/>
      <c r="R987" s="257"/>
      <c r="S987" s="257"/>
      <c r="T987" s="257"/>
      <c r="U987" s="257"/>
      <c r="V987" s="257"/>
      <c r="W987" s="257"/>
      <c r="X987" s="257"/>
      <c r="Y987" s="257"/>
      <c r="Z987" s="257"/>
    </row>
    <row r="988" spans="1:26" ht="12.75" customHeight="1" x14ac:dyDescent="0.25">
      <c r="A988" s="257"/>
      <c r="B988" s="257"/>
      <c r="C988" s="257"/>
      <c r="D988" s="257"/>
      <c r="E988" s="257"/>
      <c r="F988" s="257"/>
      <c r="G988" s="257"/>
      <c r="H988" s="257"/>
      <c r="I988" s="257"/>
      <c r="J988" s="257"/>
      <c r="K988" s="257"/>
      <c r="L988" s="257"/>
      <c r="M988" s="257"/>
      <c r="N988" s="257"/>
      <c r="O988" s="257"/>
      <c r="P988" s="257"/>
      <c r="Q988" s="257"/>
      <c r="R988" s="257"/>
      <c r="S988" s="257"/>
      <c r="T988" s="257"/>
      <c r="U988" s="257"/>
      <c r="V988" s="257"/>
      <c r="W988" s="257"/>
      <c r="X988" s="257"/>
      <c r="Y988" s="257"/>
      <c r="Z988" s="257"/>
    </row>
    <row r="989" spans="1:26" ht="12.75" customHeight="1" x14ac:dyDescent="0.25">
      <c r="A989" s="257"/>
      <c r="B989" s="257"/>
      <c r="C989" s="257"/>
      <c r="D989" s="257"/>
      <c r="E989" s="257"/>
      <c r="F989" s="257"/>
      <c r="G989" s="257"/>
      <c r="H989" s="257"/>
      <c r="I989" s="257"/>
      <c r="J989" s="257"/>
      <c r="K989" s="257"/>
      <c r="L989" s="257"/>
      <c r="M989" s="257"/>
      <c r="N989" s="257"/>
      <c r="O989" s="257"/>
      <c r="P989" s="257"/>
      <c r="Q989" s="257"/>
      <c r="R989" s="257"/>
      <c r="S989" s="257"/>
      <c r="T989" s="257"/>
      <c r="U989" s="257"/>
      <c r="V989" s="257"/>
      <c r="W989" s="257"/>
      <c r="X989" s="257"/>
      <c r="Y989" s="257"/>
      <c r="Z989" s="257"/>
    </row>
    <row r="990" spans="1:26" ht="12.75" customHeight="1" x14ac:dyDescent="0.25">
      <c r="A990" s="257"/>
      <c r="B990" s="257"/>
      <c r="C990" s="257"/>
      <c r="D990" s="257"/>
      <c r="E990" s="257"/>
      <c r="F990" s="257"/>
      <c r="G990" s="257"/>
      <c r="H990" s="257"/>
      <c r="I990" s="257"/>
      <c r="J990" s="257"/>
      <c r="K990" s="257"/>
      <c r="L990" s="257"/>
      <c r="M990" s="257"/>
      <c r="N990" s="257"/>
      <c r="O990" s="257"/>
      <c r="P990" s="257"/>
      <c r="Q990" s="257"/>
      <c r="R990" s="257"/>
      <c r="S990" s="257"/>
      <c r="T990" s="257"/>
      <c r="U990" s="257"/>
      <c r="V990" s="257"/>
      <c r="W990" s="257"/>
      <c r="X990" s="257"/>
      <c r="Y990" s="257"/>
      <c r="Z990" s="257"/>
    </row>
    <row r="991" spans="1:26" ht="12.75" customHeight="1" x14ac:dyDescent="0.25">
      <c r="A991" s="257"/>
      <c r="B991" s="257"/>
      <c r="C991" s="257"/>
      <c r="D991" s="257"/>
      <c r="E991" s="257"/>
      <c r="F991" s="257"/>
      <c r="G991" s="257"/>
      <c r="H991" s="257"/>
      <c r="I991" s="257"/>
      <c r="J991" s="257"/>
      <c r="K991" s="257"/>
      <c r="L991" s="257"/>
      <c r="M991" s="257"/>
      <c r="N991" s="257"/>
      <c r="O991" s="257"/>
      <c r="P991" s="257"/>
      <c r="Q991" s="257"/>
      <c r="R991" s="257"/>
      <c r="S991" s="257"/>
      <c r="T991" s="257"/>
      <c r="U991" s="257"/>
      <c r="V991" s="257"/>
      <c r="W991" s="257"/>
      <c r="X991" s="257"/>
      <c r="Y991" s="257"/>
      <c r="Z991" s="257"/>
    </row>
    <row r="992" spans="1:26" ht="12.75" customHeight="1" x14ac:dyDescent="0.25">
      <c r="A992" s="257"/>
      <c r="B992" s="257"/>
      <c r="C992" s="257"/>
      <c r="D992" s="257"/>
      <c r="E992" s="257"/>
      <c r="F992" s="257"/>
      <c r="G992" s="257"/>
      <c r="H992" s="257"/>
      <c r="I992" s="257"/>
      <c r="J992" s="257"/>
      <c r="K992" s="257"/>
      <c r="L992" s="257"/>
      <c r="M992" s="257"/>
      <c r="N992" s="257"/>
      <c r="O992" s="257"/>
      <c r="P992" s="257"/>
      <c r="Q992" s="257"/>
      <c r="R992" s="257"/>
      <c r="S992" s="257"/>
      <c r="T992" s="257"/>
      <c r="U992" s="257"/>
      <c r="V992" s="257"/>
      <c r="W992" s="257"/>
      <c r="X992" s="257"/>
      <c r="Y992" s="257"/>
      <c r="Z992" s="257"/>
    </row>
    <row r="993" spans="1:26" ht="12.75" customHeight="1" x14ac:dyDescent="0.25">
      <c r="A993" s="257"/>
      <c r="B993" s="257"/>
      <c r="C993" s="257"/>
      <c r="D993" s="257"/>
      <c r="E993" s="257"/>
      <c r="F993" s="257"/>
      <c r="G993" s="257"/>
      <c r="H993" s="257"/>
      <c r="I993" s="257"/>
      <c r="J993" s="257"/>
      <c r="K993" s="257"/>
      <c r="L993" s="257"/>
      <c r="M993" s="257"/>
      <c r="N993" s="257"/>
      <c r="O993" s="257"/>
      <c r="P993" s="257"/>
      <c r="Q993" s="257"/>
      <c r="R993" s="257"/>
      <c r="S993" s="257"/>
      <c r="T993" s="257"/>
      <c r="U993" s="257"/>
      <c r="V993" s="257"/>
      <c r="W993" s="257"/>
      <c r="X993" s="257"/>
      <c r="Y993" s="257"/>
      <c r="Z993" s="257"/>
    </row>
    <row r="994" spans="1:26" ht="12.75" customHeight="1" x14ac:dyDescent="0.25">
      <c r="A994" s="257"/>
      <c r="B994" s="257"/>
      <c r="C994" s="257"/>
      <c r="D994" s="257"/>
      <c r="E994" s="257"/>
      <c r="F994" s="257"/>
      <c r="G994" s="257"/>
      <c r="H994" s="257"/>
      <c r="I994" s="257"/>
      <c r="J994" s="257"/>
      <c r="K994" s="257"/>
      <c r="L994" s="257"/>
      <c r="M994" s="257"/>
      <c r="N994" s="257"/>
      <c r="O994" s="257"/>
      <c r="P994" s="257"/>
      <c r="Q994" s="257"/>
      <c r="R994" s="257"/>
      <c r="S994" s="257"/>
      <c r="T994" s="257"/>
      <c r="U994" s="257"/>
      <c r="V994" s="257"/>
      <c r="W994" s="257"/>
      <c r="X994" s="257"/>
      <c r="Y994" s="257"/>
      <c r="Z994" s="257"/>
    </row>
    <row r="995" spans="1:26" ht="12.75" customHeight="1" x14ac:dyDescent="0.25">
      <c r="A995" s="257"/>
      <c r="B995" s="257"/>
      <c r="C995" s="257"/>
      <c r="D995" s="257"/>
      <c r="E995" s="257"/>
      <c r="F995" s="257"/>
      <c r="G995" s="257"/>
      <c r="H995" s="257"/>
      <c r="I995" s="257"/>
      <c r="J995" s="257"/>
      <c r="K995" s="257"/>
      <c r="L995" s="257"/>
      <c r="M995" s="257"/>
      <c r="N995" s="257"/>
      <c r="O995" s="257"/>
      <c r="P995" s="257"/>
      <c r="Q995" s="257"/>
      <c r="R995" s="257"/>
      <c r="S995" s="257"/>
      <c r="T995" s="257"/>
      <c r="U995" s="257"/>
      <c r="V995" s="257"/>
      <c r="W995" s="257"/>
      <c r="X995" s="257"/>
      <c r="Y995" s="257"/>
      <c r="Z995" s="257"/>
    </row>
    <row r="996" spans="1:26" ht="12.75" customHeight="1" x14ac:dyDescent="0.25">
      <c r="A996" s="257"/>
      <c r="B996" s="257"/>
      <c r="C996" s="257"/>
      <c r="D996" s="257"/>
      <c r="E996" s="257"/>
      <c r="F996" s="257"/>
      <c r="G996" s="257"/>
      <c r="H996" s="257"/>
      <c r="I996" s="257"/>
      <c r="J996" s="257"/>
      <c r="K996" s="257"/>
      <c r="L996" s="257"/>
      <c r="M996" s="257"/>
      <c r="N996" s="257"/>
      <c r="O996" s="257"/>
      <c r="P996" s="257"/>
      <c r="Q996" s="257"/>
      <c r="R996" s="257"/>
      <c r="S996" s="257"/>
      <c r="T996" s="257"/>
      <c r="U996" s="257"/>
      <c r="V996" s="257"/>
      <c r="W996" s="257"/>
      <c r="X996" s="257"/>
      <c r="Y996" s="257"/>
      <c r="Z996" s="257"/>
    </row>
    <row r="997" spans="1:26" ht="12.75" customHeight="1" x14ac:dyDescent="0.25">
      <c r="A997" s="257"/>
      <c r="B997" s="257"/>
      <c r="C997" s="257"/>
      <c r="D997" s="257"/>
      <c r="E997" s="257"/>
      <c r="F997" s="257"/>
      <c r="G997" s="257"/>
      <c r="H997" s="257"/>
      <c r="I997" s="257"/>
      <c r="J997" s="257"/>
      <c r="K997" s="257"/>
      <c r="L997" s="257"/>
      <c r="M997" s="257"/>
      <c r="N997" s="257"/>
      <c r="O997" s="257"/>
      <c r="P997" s="257"/>
      <c r="Q997" s="257"/>
      <c r="R997" s="257"/>
      <c r="S997" s="257"/>
      <c r="T997" s="257"/>
      <c r="U997" s="257"/>
      <c r="V997" s="257"/>
      <c r="W997" s="257"/>
      <c r="X997" s="257"/>
      <c r="Y997" s="257"/>
      <c r="Z997" s="257"/>
    </row>
    <row r="998" spans="1:26" ht="12.75" customHeight="1" x14ac:dyDescent="0.25">
      <c r="A998" s="257"/>
      <c r="B998" s="257"/>
      <c r="C998" s="257"/>
      <c r="D998" s="257"/>
      <c r="E998" s="257"/>
      <c r="F998" s="257"/>
      <c r="G998" s="257"/>
      <c r="H998" s="257"/>
      <c r="I998" s="257"/>
      <c r="J998" s="257"/>
      <c r="K998" s="257"/>
      <c r="L998" s="257"/>
      <c r="M998" s="257"/>
      <c r="N998" s="257"/>
      <c r="O998" s="257"/>
      <c r="P998" s="257"/>
      <c r="Q998" s="257"/>
      <c r="R998" s="257"/>
      <c r="S998" s="257"/>
      <c r="T998" s="257"/>
      <c r="U998" s="257"/>
      <c r="V998" s="257"/>
      <c r="W998" s="257"/>
      <c r="X998" s="257"/>
      <c r="Y998" s="257"/>
      <c r="Z998" s="257"/>
    </row>
    <row r="999" spans="1:26" ht="12.75" customHeight="1" x14ac:dyDescent="0.25">
      <c r="A999" s="257"/>
      <c r="B999" s="257"/>
      <c r="C999" s="257"/>
      <c r="D999" s="257"/>
      <c r="E999" s="257"/>
      <c r="F999" s="257"/>
      <c r="G999" s="257"/>
      <c r="H999" s="257"/>
      <c r="I999" s="257"/>
      <c r="J999" s="257"/>
      <c r="K999" s="257"/>
      <c r="L999" s="257"/>
      <c r="M999" s="257"/>
      <c r="N999" s="257"/>
      <c r="O999" s="257"/>
      <c r="P999" s="257"/>
      <c r="Q999" s="257"/>
      <c r="R999" s="257"/>
      <c r="S999" s="257"/>
      <c r="T999" s="257"/>
      <c r="U999" s="257"/>
      <c r="V999" s="257"/>
      <c r="W999" s="257"/>
      <c r="X999" s="257"/>
      <c r="Y999" s="257"/>
      <c r="Z999" s="257"/>
    </row>
    <row r="1000" spans="1:26" ht="12.75" customHeight="1" x14ac:dyDescent="0.25">
      <c r="A1000" s="257"/>
      <c r="B1000" s="257"/>
      <c r="C1000" s="257"/>
      <c r="D1000" s="257"/>
      <c r="E1000" s="257"/>
      <c r="F1000" s="257"/>
      <c r="G1000" s="257"/>
      <c r="H1000" s="257"/>
      <c r="I1000" s="257"/>
      <c r="J1000" s="257"/>
      <c r="K1000" s="257"/>
      <c r="L1000" s="257"/>
      <c r="M1000" s="257"/>
      <c r="N1000" s="257"/>
      <c r="O1000" s="257"/>
      <c r="P1000" s="257"/>
      <c r="Q1000" s="257"/>
      <c r="R1000" s="257"/>
      <c r="S1000" s="257"/>
      <c r="T1000" s="257"/>
      <c r="U1000" s="257"/>
      <c r="V1000" s="257"/>
      <c r="W1000" s="257"/>
      <c r="X1000" s="257"/>
      <c r="Y1000" s="257"/>
      <c r="Z1000" s="257"/>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2578125" defaultRowHeight="15" customHeight="1" x14ac:dyDescent="0.25"/>
  <cols>
    <col min="1" max="26" width="10.7109375" customWidth="1"/>
  </cols>
  <sheetData>
    <row r="2" spans="2:5" x14ac:dyDescent="0.25">
      <c r="B2" s="18" t="s">
        <v>301</v>
      </c>
      <c r="E2" s="18" t="s">
        <v>476</v>
      </c>
    </row>
    <row r="3" spans="2:5" x14ac:dyDescent="0.25">
      <c r="B3" s="18" t="s">
        <v>477</v>
      </c>
      <c r="E3" s="18" t="s">
        <v>230</v>
      </c>
    </row>
    <row r="4" spans="2:5" x14ac:dyDescent="0.25">
      <c r="B4" s="18" t="s">
        <v>266</v>
      </c>
      <c r="E4" s="18" t="s">
        <v>141</v>
      </c>
    </row>
    <row r="5" spans="2:5" x14ac:dyDescent="0.25">
      <c r="B5" s="18" t="s">
        <v>153</v>
      </c>
    </row>
    <row r="8" spans="2:5" x14ac:dyDescent="0.25">
      <c r="B8" s="18" t="s">
        <v>478</v>
      </c>
    </row>
    <row r="9" spans="2:5" x14ac:dyDescent="0.25">
      <c r="B9" s="18" t="s">
        <v>479</v>
      </c>
    </row>
    <row r="10" spans="2:5" x14ac:dyDescent="0.25">
      <c r="B10" s="18" t="s">
        <v>157</v>
      </c>
    </row>
    <row r="13" spans="2:5" x14ac:dyDescent="0.25">
      <c r="B13" s="18" t="s">
        <v>480</v>
      </c>
    </row>
    <row r="14" spans="2:5" x14ac:dyDescent="0.25">
      <c r="B14" s="18" t="s">
        <v>481</v>
      </c>
    </row>
    <row r="15" spans="2:5" x14ac:dyDescent="0.25">
      <c r="B15" s="18" t="s">
        <v>482</v>
      </c>
    </row>
    <row r="16" spans="2:5" x14ac:dyDescent="0.25">
      <c r="B16" s="18" t="s">
        <v>483</v>
      </c>
    </row>
    <row r="17" spans="2:2" x14ac:dyDescent="0.25">
      <c r="B17" s="18" t="s">
        <v>484</v>
      </c>
    </row>
    <row r="18" spans="2:2" x14ac:dyDescent="0.25">
      <c r="B18" s="18" t="s">
        <v>485</v>
      </c>
    </row>
    <row r="19" spans="2:2" x14ac:dyDescent="0.25">
      <c r="B19" s="18" t="s">
        <v>486</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2578125" defaultRowHeight="15" customHeight="1" x14ac:dyDescent="0.25"/>
  <cols>
    <col min="1" max="1" width="32.85546875" customWidth="1"/>
    <col min="2" max="6" width="11.42578125" customWidth="1"/>
    <col min="7" max="26" width="10.7109375" customWidth="1"/>
  </cols>
  <sheetData>
    <row r="1" spans="1:26" ht="12.75" customHeight="1" x14ac:dyDescent="0.25">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row>
    <row r="2" spans="1:26" ht="12.75" customHeight="1" x14ac:dyDescent="0.25">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row>
    <row r="3" spans="1:26" ht="12.75" customHeight="1" x14ac:dyDescent="0.25">
      <c r="A3" s="273" t="s">
        <v>148</v>
      </c>
      <c r="B3" s="272"/>
      <c r="C3" s="272"/>
      <c r="D3" s="272"/>
      <c r="E3" s="272"/>
      <c r="F3" s="272"/>
      <c r="G3" s="272"/>
      <c r="H3" s="272"/>
      <c r="I3" s="272"/>
      <c r="J3" s="272"/>
      <c r="K3" s="272"/>
      <c r="L3" s="272"/>
      <c r="M3" s="272"/>
      <c r="N3" s="272"/>
      <c r="O3" s="272"/>
      <c r="P3" s="272"/>
      <c r="Q3" s="272"/>
      <c r="R3" s="272"/>
      <c r="S3" s="272"/>
      <c r="T3" s="272"/>
      <c r="U3" s="272"/>
      <c r="V3" s="272"/>
      <c r="W3" s="272"/>
      <c r="X3" s="272"/>
      <c r="Y3" s="272"/>
      <c r="Z3" s="272"/>
    </row>
    <row r="4" spans="1:26" ht="12.75" customHeight="1" x14ac:dyDescent="0.25">
      <c r="A4" s="273" t="s">
        <v>265</v>
      </c>
      <c r="B4" s="272"/>
      <c r="C4" s="272"/>
      <c r="D4" s="272"/>
      <c r="E4" s="272"/>
      <c r="F4" s="272"/>
      <c r="G4" s="272"/>
      <c r="H4" s="272"/>
      <c r="I4" s="272"/>
      <c r="J4" s="272"/>
      <c r="K4" s="272"/>
      <c r="L4" s="272"/>
      <c r="M4" s="272"/>
      <c r="N4" s="272"/>
      <c r="O4" s="272"/>
      <c r="P4" s="272"/>
      <c r="Q4" s="272"/>
      <c r="R4" s="272"/>
      <c r="S4" s="272"/>
      <c r="T4" s="272"/>
      <c r="U4" s="272"/>
      <c r="V4" s="272"/>
      <c r="W4" s="272"/>
      <c r="X4" s="272"/>
      <c r="Y4" s="272"/>
      <c r="Z4" s="272"/>
    </row>
    <row r="5" spans="1:26" ht="12.75" customHeight="1" x14ac:dyDescent="0.25">
      <c r="A5" s="273" t="s">
        <v>271</v>
      </c>
      <c r="B5" s="272"/>
      <c r="C5" s="272"/>
      <c r="D5" s="272"/>
      <c r="E5" s="272"/>
      <c r="F5" s="272"/>
      <c r="G5" s="272"/>
      <c r="H5" s="272"/>
      <c r="I5" s="272"/>
      <c r="J5" s="272"/>
      <c r="K5" s="272"/>
      <c r="L5" s="272"/>
      <c r="M5" s="272"/>
      <c r="N5" s="272"/>
      <c r="O5" s="272"/>
      <c r="P5" s="272"/>
      <c r="Q5" s="272"/>
      <c r="R5" s="272"/>
      <c r="S5" s="272"/>
      <c r="T5" s="272"/>
      <c r="U5" s="272"/>
      <c r="V5" s="272"/>
      <c r="W5" s="272"/>
      <c r="X5" s="272"/>
      <c r="Y5" s="272"/>
      <c r="Z5" s="272"/>
    </row>
    <row r="6" spans="1:26" ht="12.75" customHeight="1" x14ac:dyDescent="0.25">
      <c r="A6" s="273" t="s">
        <v>236</v>
      </c>
      <c r="B6" s="272"/>
      <c r="C6" s="272"/>
      <c r="D6" s="272"/>
      <c r="E6" s="272"/>
      <c r="F6" s="272"/>
      <c r="G6" s="272"/>
      <c r="H6" s="272"/>
      <c r="I6" s="272"/>
      <c r="J6" s="272"/>
      <c r="K6" s="272"/>
      <c r="L6" s="272"/>
      <c r="M6" s="272"/>
      <c r="N6" s="272"/>
      <c r="O6" s="272"/>
      <c r="P6" s="272"/>
      <c r="Q6" s="272"/>
      <c r="R6" s="272"/>
      <c r="S6" s="272"/>
      <c r="T6" s="272"/>
      <c r="U6" s="272"/>
      <c r="V6" s="272"/>
      <c r="W6" s="272"/>
      <c r="X6" s="272"/>
      <c r="Y6" s="272"/>
      <c r="Z6" s="272"/>
    </row>
    <row r="7" spans="1:26" ht="12.75" customHeight="1" x14ac:dyDescent="0.25">
      <c r="A7" s="273" t="s">
        <v>149</v>
      </c>
      <c r="B7" s="272"/>
      <c r="C7" s="272"/>
      <c r="D7" s="272"/>
      <c r="E7" s="272"/>
      <c r="F7" s="272"/>
      <c r="G7" s="272"/>
      <c r="H7" s="272"/>
      <c r="I7" s="272"/>
      <c r="J7" s="272"/>
      <c r="K7" s="272"/>
      <c r="L7" s="272"/>
      <c r="M7" s="272"/>
      <c r="N7" s="272"/>
      <c r="O7" s="272"/>
      <c r="P7" s="272"/>
      <c r="Q7" s="272"/>
      <c r="R7" s="272"/>
      <c r="S7" s="272"/>
      <c r="T7" s="272"/>
      <c r="U7" s="272"/>
      <c r="V7" s="272"/>
      <c r="W7" s="272"/>
      <c r="X7" s="272"/>
      <c r="Y7" s="272"/>
      <c r="Z7" s="272"/>
    </row>
    <row r="8" spans="1:26" ht="12.75" customHeight="1" x14ac:dyDescent="0.25">
      <c r="A8" s="273" t="s">
        <v>187</v>
      </c>
      <c r="B8" s="272"/>
      <c r="C8" s="272"/>
      <c r="D8" s="272"/>
      <c r="E8" s="272"/>
      <c r="F8" s="272"/>
      <c r="G8" s="272"/>
      <c r="H8" s="272"/>
      <c r="I8" s="272"/>
      <c r="J8" s="272"/>
      <c r="K8" s="272"/>
      <c r="L8" s="272"/>
      <c r="M8" s="272"/>
      <c r="N8" s="272"/>
      <c r="O8" s="272"/>
      <c r="P8" s="272"/>
      <c r="Q8" s="272"/>
      <c r="R8" s="272"/>
      <c r="S8" s="272"/>
      <c r="T8" s="272"/>
      <c r="U8" s="272"/>
      <c r="V8" s="272"/>
      <c r="W8" s="272"/>
      <c r="X8" s="272"/>
      <c r="Y8" s="272"/>
      <c r="Z8" s="272"/>
    </row>
    <row r="9" spans="1:26" ht="12.75" customHeight="1" x14ac:dyDescent="0.25">
      <c r="A9" s="273" t="s">
        <v>150</v>
      </c>
      <c r="B9" s="272"/>
      <c r="C9" s="272"/>
      <c r="D9" s="272"/>
      <c r="E9" s="272"/>
      <c r="F9" s="272"/>
      <c r="G9" s="272"/>
      <c r="H9" s="272"/>
      <c r="I9" s="272"/>
      <c r="J9" s="272"/>
      <c r="K9" s="272"/>
      <c r="L9" s="272"/>
      <c r="M9" s="272"/>
      <c r="N9" s="272"/>
      <c r="O9" s="272"/>
      <c r="P9" s="272"/>
      <c r="Q9" s="272"/>
      <c r="R9" s="272"/>
      <c r="S9" s="272"/>
      <c r="T9" s="272"/>
      <c r="U9" s="272"/>
      <c r="V9" s="272"/>
      <c r="W9" s="272"/>
      <c r="X9" s="272"/>
      <c r="Y9" s="272"/>
      <c r="Z9" s="272"/>
    </row>
    <row r="10" spans="1:26" ht="12.75" customHeight="1" x14ac:dyDescent="0.25">
      <c r="A10" s="273" t="s">
        <v>172</v>
      </c>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row>
    <row r="11" spans="1:26" ht="12.75" customHeight="1" x14ac:dyDescent="0.25">
      <c r="A11" s="273" t="s">
        <v>151</v>
      </c>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row>
    <row r="12" spans="1:26" ht="12.75" customHeight="1" x14ac:dyDescent="0.25">
      <c r="A12" s="273" t="s">
        <v>487</v>
      </c>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1:26" ht="12.75" customHeight="1" x14ac:dyDescent="0.25">
      <c r="A13" s="273" t="s">
        <v>488</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1:26" ht="12.75" customHeight="1" x14ac:dyDescent="0.25">
      <c r="A14" s="273" t="s">
        <v>489</v>
      </c>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1:26" ht="12.75" customHeight="1" x14ac:dyDescent="0.25">
      <c r="A15" s="272"/>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1:26" ht="12.75" customHeight="1" x14ac:dyDescent="0.25">
      <c r="A16" s="273" t="s">
        <v>490</v>
      </c>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1:26" ht="12.75" customHeight="1" x14ac:dyDescent="0.25">
      <c r="A17" s="273" t="s">
        <v>301</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1:26" ht="12.75" customHeight="1" x14ac:dyDescent="0.25">
      <c r="A18" s="273" t="s">
        <v>477</v>
      </c>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row>
    <row r="19" spans="1:26" ht="12.75" customHeight="1" x14ac:dyDescent="0.25">
      <c r="A19" s="272"/>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1:26" ht="12.75" customHeight="1" x14ac:dyDescent="0.25">
      <c r="A20" s="273" t="s">
        <v>479</v>
      </c>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1:26" ht="12.75" customHeight="1" x14ac:dyDescent="0.25">
      <c r="A21" s="273" t="s">
        <v>157</v>
      </c>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spans="1:26" ht="12.75" customHeight="1" x14ac:dyDescent="0.25">
      <c r="A22" s="272"/>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1:26" ht="12.75" customHeight="1" x14ac:dyDescent="0.25">
      <c r="A23" s="272"/>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row>
    <row r="24" spans="1:26" ht="12.75" customHeight="1" x14ac:dyDescent="0.25">
      <c r="A24" s="272"/>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row>
    <row r="25" spans="1:26" ht="12.75" customHeight="1" x14ac:dyDescent="0.25">
      <c r="A25" s="272"/>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row>
    <row r="26" spans="1:26" ht="12.75" customHeight="1" x14ac:dyDescent="0.25">
      <c r="A26" s="272"/>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row>
    <row r="27" spans="1:26" ht="12.75" customHeight="1" x14ac:dyDescent="0.25">
      <c r="A27" s="272"/>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row>
    <row r="28" spans="1:26" ht="12.75" customHeight="1" x14ac:dyDescent="0.25">
      <c r="A28" s="272"/>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row>
    <row r="29" spans="1:26" ht="12.75" customHeight="1" x14ac:dyDescent="0.25">
      <c r="A29" s="272"/>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row>
    <row r="30" spans="1:26" ht="12.75" customHeight="1" x14ac:dyDescent="0.25">
      <c r="A30" s="272"/>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row>
    <row r="31" spans="1:26" ht="12.75" customHeight="1" x14ac:dyDescent="0.25">
      <c r="A31" s="272"/>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row>
    <row r="32" spans="1:26" ht="12.75" customHeight="1" x14ac:dyDescent="0.25">
      <c r="A32" s="272"/>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row>
    <row r="33" spans="1:26" ht="12.75" customHeight="1" x14ac:dyDescent="0.25">
      <c r="A33" s="272"/>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row>
    <row r="34" spans="1:26" ht="12.75" customHeight="1" x14ac:dyDescent="0.25">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row>
    <row r="35" spans="1:26" ht="12.75" customHeight="1" x14ac:dyDescent="0.25">
      <c r="A35" s="272"/>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row>
    <row r="36" spans="1:26" ht="12.75" customHeight="1" x14ac:dyDescent="0.25">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row>
    <row r="37" spans="1:26" ht="12.75" customHeight="1" x14ac:dyDescent="0.25">
      <c r="A37" s="272"/>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row>
    <row r="38" spans="1:26" ht="12.75" customHeight="1" x14ac:dyDescent="0.25">
      <c r="A38" s="272"/>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row>
    <row r="39" spans="1:26" ht="12.75" customHeight="1" x14ac:dyDescent="0.25">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row>
    <row r="40" spans="1:26" ht="12.75" customHeight="1" x14ac:dyDescent="0.25">
      <c r="A40" s="272"/>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row>
    <row r="41" spans="1:26" ht="12.75" customHeight="1" x14ac:dyDescent="0.25">
      <c r="A41" s="272"/>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row>
    <row r="42" spans="1:26" ht="12.75" customHeight="1" x14ac:dyDescent="0.25">
      <c r="A42" s="272"/>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row>
    <row r="43" spans="1:26" ht="12.75" customHeight="1" x14ac:dyDescent="0.25">
      <c r="A43" s="272"/>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row>
    <row r="44" spans="1:26" ht="12.75" customHeight="1" x14ac:dyDescent="0.25">
      <c r="A44" s="272"/>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row>
    <row r="45" spans="1:26" ht="12.75" customHeight="1" x14ac:dyDescent="0.25">
      <c r="A45" s="272"/>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row>
    <row r="46" spans="1:26" ht="12.75" customHeight="1" x14ac:dyDescent="0.25">
      <c r="A46" s="272"/>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row>
    <row r="47" spans="1:26" ht="12.75" customHeight="1" x14ac:dyDescent="0.25">
      <c r="A47" s="272"/>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row>
    <row r="48" spans="1:26" ht="12.75" customHeight="1" x14ac:dyDescent="0.25">
      <c r="A48" s="272"/>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row>
    <row r="49" spans="1:26" ht="12.75" customHeight="1" x14ac:dyDescent="0.25">
      <c r="A49" s="272"/>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row>
    <row r="50" spans="1:26" ht="12.75" customHeight="1" x14ac:dyDescent="0.25">
      <c r="A50" s="272"/>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row>
    <row r="51" spans="1:26" ht="12.75" customHeight="1" x14ac:dyDescent="0.25">
      <c r="A51" s="272"/>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row>
    <row r="52" spans="1:26" ht="12.75" customHeight="1" x14ac:dyDescent="0.25">
      <c r="A52" s="272"/>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row>
    <row r="53" spans="1:26" ht="12.75" customHeight="1" x14ac:dyDescent="0.25">
      <c r="A53" s="27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row>
    <row r="54" spans="1:26" ht="12.75" customHeight="1" x14ac:dyDescent="0.25">
      <c r="A54" s="272"/>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row>
    <row r="55" spans="1:26" ht="12.75" customHeight="1" x14ac:dyDescent="0.25">
      <c r="A55" s="272"/>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row>
    <row r="56" spans="1:26" ht="12.75" customHeight="1" x14ac:dyDescent="0.25">
      <c r="A56" s="272"/>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row>
    <row r="57" spans="1:26" ht="12.75" customHeight="1" x14ac:dyDescent="0.25">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row>
    <row r="58" spans="1:26" ht="12.75" customHeight="1" x14ac:dyDescent="0.25">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row>
    <row r="59" spans="1:26" ht="12.75" customHeight="1" x14ac:dyDescent="0.25">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row>
    <row r="60" spans="1:26" ht="12.75" customHeight="1" x14ac:dyDescent="0.25">
      <c r="A60" s="272"/>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row>
    <row r="61" spans="1:26" ht="12.75" customHeight="1" x14ac:dyDescent="0.25">
      <c r="A61" s="272"/>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row>
    <row r="62" spans="1:26" ht="12.75" customHeight="1" x14ac:dyDescent="0.25">
      <c r="A62" s="272"/>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row>
    <row r="63" spans="1:26" ht="12.75" customHeight="1" x14ac:dyDescent="0.25">
      <c r="A63" s="272"/>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row>
    <row r="64" spans="1:26" ht="12.75" customHeight="1" x14ac:dyDescent="0.25">
      <c r="A64" s="272"/>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row>
    <row r="65" spans="1:26" ht="12.75" customHeight="1" x14ac:dyDescent="0.25">
      <c r="A65" s="272"/>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row>
    <row r="66" spans="1:26" ht="12.75" customHeight="1" x14ac:dyDescent="0.25">
      <c r="A66" s="272"/>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row>
    <row r="67" spans="1:26" ht="12.75" customHeight="1" x14ac:dyDescent="0.25">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row>
    <row r="68" spans="1:26" ht="12.75" customHeight="1" x14ac:dyDescent="0.25">
      <c r="A68" s="272"/>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row>
    <row r="69" spans="1:26" ht="12.75" customHeight="1" x14ac:dyDescent="0.25">
      <c r="A69" s="272"/>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row>
    <row r="70" spans="1:26" ht="12.75" customHeight="1" x14ac:dyDescent="0.25">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row>
    <row r="71" spans="1:26" ht="12.75" customHeight="1" x14ac:dyDescent="0.25">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row>
    <row r="72" spans="1:26" ht="12.75" customHeight="1" x14ac:dyDescent="0.25">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row>
    <row r="73" spans="1:26" ht="12.75" customHeight="1" x14ac:dyDescent="0.25">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row>
    <row r="74" spans="1:26" ht="12.75" customHeight="1" x14ac:dyDescent="0.25">
      <c r="A74" s="27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row>
    <row r="75" spans="1:26" ht="12.75" customHeight="1" x14ac:dyDescent="0.25">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row>
    <row r="76" spans="1:26" ht="12.75" customHeight="1" x14ac:dyDescent="0.25">
      <c r="A76" s="272"/>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row>
    <row r="77" spans="1:26" ht="12.75" customHeight="1" x14ac:dyDescent="0.25">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row>
    <row r="78" spans="1:26" ht="12.75" customHeight="1" x14ac:dyDescent="0.25">
      <c r="A78" s="272"/>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row>
    <row r="79" spans="1:26" ht="12.75" customHeight="1" x14ac:dyDescent="0.25">
      <c r="A79" s="272"/>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row>
    <row r="80" spans="1:26" ht="12.75" customHeight="1" x14ac:dyDescent="0.25">
      <c r="A80" s="272"/>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1:26" ht="12.75" customHeight="1" x14ac:dyDescent="0.25">
      <c r="A81" s="272"/>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row>
    <row r="82" spans="1:26" ht="12.75" customHeight="1" x14ac:dyDescent="0.25">
      <c r="A82" s="272"/>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row>
    <row r="83" spans="1:26" ht="12.75" customHeight="1" x14ac:dyDescent="0.25">
      <c r="A83" s="272"/>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row>
    <row r="84" spans="1:26" ht="12.75" customHeight="1" x14ac:dyDescent="0.25">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row>
    <row r="85" spans="1:26" ht="12.75" customHeight="1" x14ac:dyDescent="0.25">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row>
    <row r="86" spans="1:26" ht="12.75" customHeight="1" x14ac:dyDescent="0.25">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row>
    <row r="87" spans="1:26" ht="12.75" customHeight="1" x14ac:dyDescent="0.25">
      <c r="A87" s="272"/>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row>
    <row r="88" spans="1:26" ht="12.75" customHeight="1" x14ac:dyDescent="0.25">
      <c r="A88" s="272"/>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row>
    <row r="89" spans="1:26" ht="12.75" customHeight="1" x14ac:dyDescent="0.25">
      <c r="A89" s="272"/>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row>
    <row r="90" spans="1:26" ht="12.75" customHeight="1" x14ac:dyDescent="0.25">
      <c r="A90" s="272"/>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row>
    <row r="91" spans="1:26" ht="12.75" customHeight="1" x14ac:dyDescent="0.25">
      <c r="A91" s="272"/>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row>
    <row r="92" spans="1:26" ht="12.75" customHeight="1" x14ac:dyDescent="0.25">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row>
    <row r="93" spans="1:26" ht="12.75" customHeight="1" x14ac:dyDescent="0.25">
      <c r="A93" s="272"/>
      <c r="B93" s="272"/>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row>
    <row r="94" spans="1:26" ht="12.75" customHeight="1" x14ac:dyDescent="0.25">
      <c r="A94" s="272"/>
      <c r="B94" s="272"/>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row>
    <row r="95" spans="1:26" ht="12.75" customHeight="1" x14ac:dyDescent="0.25">
      <c r="A95" s="272"/>
      <c r="B95" s="272"/>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row>
    <row r="96" spans="1:26" ht="12.75" customHeight="1" x14ac:dyDescent="0.25">
      <c r="A96" s="272"/>
      <c r="B96" s="272"/>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row>
    <row r="97" spans="1:26" ht="12.75" customHeight="1" x14ac:dyDescent="0.25">
      <c r="A97" s="272"/>
      <c r="B97" s="272"/>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row>
    <row r="98" spans="1:26" ht="12.75" customHeight="1" x14ac:dyDescent="0.25">
      <c r="A98" s="272"/>
      <c r="B98" s="272"/>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row>
    <row r="99" spans="1:26" ht="12.75" customHeight="1" x14ac:dyDescent="0.25">
      <c r="A99" s="272"/>
      <c r="B99" s="272"/>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row>
    <row r="100" spans="1:26" ht="12.75" customHeight="1" x14ac:dyDescent="0.25">
      <c r="A100" s="272"/>
      <c r="B100" s="272"/>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row>
    <row r="101" spans="1:26" ht="12.75" customHeight="1" x14ac:dyDescent="0.25">
      <c r="A101" s="272"/>
      <c r="B101" s="272"/>
      <c r="C101" s="272"/>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row>
    <row r="102" spans="1:26" ht="12.75" customHeight="1" x14ac:dyDescent="0.25">
      <c r="A102" s="272"/>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row>
    <row r="103" spans="1:26" ht="12.75" customHeight="1" x14ac:dyDescent="0.25">
      <c r="A103" s="272"/>
      <c r="B103" s="272"/>
      <c r="C103" s="272"/>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row>
    <row r="104" spans="1:26" ht="12.75" customHeight="1" x14ac:dyDescent="0.25">
      <c r="A104" s="272"/>
      <c r="B104" s="272"/>
      <c r="C104" s="272"/>
      <c r="D104" s="272"/>
      <c r="E104" s="272"/>
      <c r="F104" s="272"/>
      <c r="G104" s="272"/>
      <c r="H104" s="272"/>
      <c r="I104" s="272"/>
      <c r="J104" s="272"/>
      <c r="K104" s="272"/>
      <c r="L104" s="272"/>
      <c r="M104" s="272"/>
      <c r="N104" s="272"/>
      <c r="O104" s="272"/>
      <c r="P104" s="272"/>
      <c r="Q104" s="272"/>
      <c r="R104" s="272"/>
      <c r="S104" s="272"/>
      <c r="T104" s="272"/>
      <c r="U104" s="272"/>
      <c r="V104" s="272"/>
      <c r="W104" s="272"/>
      <c r="X104" s="272"/>
      <c r="Y104" s="272"/>
      <c r="Z104" s="272"/>
    </row>
    <row r="105" spans="1:26" ht="12.75" customHeight="1" x14ac:dyDescent="0.25">
      <c r="A105" s="272"/>
      <c r="B105" s="272"/>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row>
    <row r="106" spans="1:26" ht="12.75" customHeight="1" x14ac:dyDescent="0.2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row>
    <row r="107" spans="1:26" ht="12.75" customHeight="1" x14ac:dyDescent="0.25">
      <c r="A107" s="272"/>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row>
    <row r="108" spans="1:26" ht="12.75" customHeight="1" x14ac:dyDescent="0.25">
      <c r="A108" s="272"/>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row>
    <row r="109" spans="1:26" ht="12.75" customHeight="1" x14ac:dyDescent="0.25">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row>
    <row r="110" spans="1:26" ht="12.75" customHeight="1" x14ac:dyDescent="0.25">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row>
    <row r="111" spans="1:26" ht="12.75" customHeight="1" x14ac:dyDescent="0.25">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row>
    <row r="112" spans="1:26" ht="12.75" customHeight="1" x14ac:dyDescent="0.25">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row>
    <row r="113" spans="1:26" ht="12.75" customHeight="1" x14ac:dyDescent="0.25">
      <c r="A113" s="272"/>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row>
    <row r="114" spans="1:26" ht="12.75" customHeight="1" x14ac:dyDescent="0.25">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row>
    <row r="115" spans="1:26" ht="12.75" customHeight="1" x14ac:dyDescent="0.25">
      <c r="A115" s="272"/>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row>
    <row r="116" spans="1:26" ht="12.75" customHeight="1" x14ac:dyDescent="0.25">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row>
    <row r="117" spans="1:26" ht="12.75" customHeight="1" x14ac:dyDescent="0.25">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row>
    <row r="118" spans="1:26" ht="12.75" customHeight="1" x14ac:dyDescent="0.25">
      <c r="A118" s="272"/>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row>
    <row r="119" spans="1:26" ht="12.75" customHeight="1" x14ac:dyDescent="0.25">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row>
    <row r="120" spans="1:26" ht="12.75" customHeight="1" x14ac:dyDescent="0.25">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row>
    <row r="121" spans="1:26" ht="12.75" customHeight="1" x14ac:dyDescent="0.25">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row>
    <row r="122" spans="1:26" ht="12.75" customHeight="1" x14ac:dyDescent="0.25">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row>
    <row r="123" spans="1:26" ht="12.75" customHeight="1" x14ac:dyDescent="0.25">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row>
    <row r="124" spans="1:26" ht="12.75" customHeight="1" x14ac:dyDescent="0.25">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row>
    <row r="125" spans="1:26" ht="12.75" customHeight="1" x14ac:dyDescent="0.25">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row>
    <row r="126" spans="1:26" ht="12.75" customHeight="1" x14ac:dyDescent="0.25">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row>
    <row r="127" spans="1:26" ht="12.75" customHeight="1" x14ac:dyDescent="0.25">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row>
    <row r="128" spans="1:26" ht="12.75" customHeight="1" x14ac:dyDescent="0.25">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row>
    <row r="129" spans="1:26" ht="12.75" customHeight="1" x14ac:dyDescent="0.25">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row>
    <row r="130" spans="1:26" ht="12.75" customHeight="1" x14ac:dyDescent="0.25">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row>
    <row r="131" spans="1:26" ht="12.75" customHeight="1" x14ac:dyDescent="0.25">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row>
    <row r="132" spans="1:26" ht="12.75" customHeight="1" x14ac:dyDescent="0.25">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row>
    <row r="133" spans="1:26" ht="12.75" customHeight="1" x14ac:dyDescent="0.25">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row>
    <row r="134" spans="1:26" ht="12.75" customHeight="1" x14ac:dyDescent="0.25">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row>
    <row r="135" spans="1:26" ht="12.75" customHeight="1" x14ac:dyDescent="0.25">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row>
    <row r="136" spans="1:26" ht="12.75" customHeight="1" x14ac:dyDescent="0.25">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row>
    <row r="137" spans="1:26" ht="12.75" customHeight="1" x14ac:dyDescent="0.25">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row>
    <row r="138" spans="1:26" ht="12.75" customHeight="1" x14ac:dyDescent="0.25">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row>
    <row r="139" spans="1:26" ht="12.75" customHeight="1" x14ac:dyDescent="0.25">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row>
    <row r="140" spans="1:26" ht="12.75" customHeight="1" x14ac:dyDescent="0.25">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row>
    <row r="141" spans="1:26" ht="12.75" customHeight="1" x14ac:dyDescent="0.25">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row>
    <row r="142" spans="1:26" ht="12.75" customHeight="1" x14ac:dyDescent="0.25">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row>
    <row r="143" spans="1:26" ht="12.75" customHeight="1" x14ac:dyDescent="0.25">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row>
    <row r="144" spans="1:26" ht="12.75" customHeight="1" x14ac:dyDescent="0.25">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row>
    <row r="145" spans="1:26" ht="12.75" customHeight="1" x14ac:dyDescent="0.25">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row>
    <row r="146" spans="1:26" ht="12.75" customHeight="1" x14ac:dyDescent="0.25">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row>
    <row r="147" spans="1:26" ht="12.75" customHeight="1" x14ac:dyDescent="0.25">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row>
    <row r="148" spans="1:26" ht="12.75" customHeight="1" x14ac:dyDescent="0.25">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row>
    <row r="149" spans="1:26" ht="12.75" customHeight="1" x14ac:dyDescent="0.25">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row>
    <row r="150" spans="1:26" ht="12.75" customHeight="1" x14ac:dyDescent="0.25">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row>
    <row r="151" spans="1:26" ht="12.75" customHeight="1" x14ac:dyDescent="0.25">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row>
    <row r="152" spans="1:26" ht="12.75" customHeight="1" x14ac:dyDescent="0.25">
      <c r="A152" s="272"/>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row>
    <row r="153" spans="1:26" ht="12.75" customHeight="1" x14ac:dyDescent="0.25">
      <c r="A153" s="272"/>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row>
    <row r="154" spans="1:26" ht="12.75" customHeight="1" x14ac:dyDescent="0.25">
      <c r="A154" s="272"/>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row>
    <row r="155" spans="1:26" ht="12.75" customHeight="1" x14ac:dyDescent="0.25">
      <c r="A155" s="272"/>
      <c r="B155" s="272"/>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row>
    <row r="156" spans="1:26" ht="12.75" customHeight="1" x14ac:dyDescent="0.25">
      <c r="A156" s="272"/>
      <c r="B156" s="272"/>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row>
    <row r="157" spans="1:26" ht="12.75" customHeight="1" x14ac:dyDescent="0.25">
      <c r="A157" s="272"/>
      <c r="B157" s="272"/>
      <c r="C157" s="272"/>
      <c r="D157" s="272"/>
      <c r="E157" s="272"/>
      <c r="F157" s="272"/>
      <c r="G157" s="272"/>
      <c r="H157" s="272"/>
      <c r="I157" s="272"/>
      <c r="J157" s="272"/>
      <c r="K157" s="272"/>
      <c r="L157" s="272"/>
      <c r="M157" s="272"/>
      <c r="N157" s="272"/>
      <c r="O157" s="272"/>
      <c r="P157" s="272"/>
      <c r="Q157" s="272"/>
      <c r="R157" s="272"/>
      <c r="S157" s="272"/>
      <c r="T157" s="272"/>
      <c r="U157" s="272"/>
      <c r="V157" s="272"/>
      <c r="W157" s="272"/>
      <c r="X157" s="272"/>
      <c r="Y157" s="272"/>
      <c r="Z157" s="272"/>
    </row>
    <row r="158" spans="1:26" ht="12.75" customHeight="1" x14ac:dyDescent="0.25">
      <c r="A158" s="272"/>
      <c r="B158" s="272"/>
      <c r="C158" s="272"/>
      <c r="D158" s="272"/>
      <c r="E158" s="272"/>
      <c r="F158" s="272"/>
      <c r="G158" s="272"/>
      <c r="H158" s="272"/>
      <c r="I158" s="272"/>
      <c r="J158" s="272"/>
      <c r="K158" s="272"/>
      <c r="L158" s="272"/>
      <c r="M158" s="272"/>
      <c r="N158" s="272"/>
      <c r="O158" s="272"/>
      <c r="P158" s="272"/>
      <c r="Q158" s="272"/>
      <c r="R158" s="272"/>
      <c r="S158" s="272"/>
      <c r="T158" s="272"/>
      <c r="U158" s="272"/>
      <c r="V158" s="272"/>
      <c r="W158" s="272"/>
      <c r="X158" s="272"/>
      <c r="Y158" s="272"/>
      <c r="Z158" s="272"/>
    </row>
    <row r="159" spans="1:26" ht="12.75" customHeight="1" x14ac:dyDescent="0.25">
      <c r="A159" s="272"/>
      <c r="B159" s="272"/>
      <c r="C159" s="272"/>
      <c r="D159" s="272"/>
      <c r="E159" s="272"/>
      <c r="F159" s="272"/>
      <c r="G159" s="272"/>
      <c r="H159" s="272"/>
      <c r="I159" s="272"/>
      <c r="J159" s="272"/>
      <c r="K159" s="272"/>
      <c r="L159" s="272"/>
      <c r="M159" s="272"/>
      <c r="N159" s="272"/>
      <c r="O159" s="272"/>
      <c r="P159" s="272"/>
      <c r="Q159" s="272"/>
      <c r="R159" s="272"/>
      <c r="S159" s="272"/>
      <c r="T159" s="272"/>
      <c r="U159" s="272"/>
      <c r="V159" s="272"/>
      <c r="W159" s="272"/>
      <c r="X159" s="272"/>
      <c r="Y159" s="272"/>
      <c r="Z159" s="272"/>
    </row>
    <row r="160" spans="1:26" ht="12.75" customHeight="1" x14ac:dyDescent="0.25">
      <c r="A160" s="272"/>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row>
    <row r="161" spans="1:26" ht="12.75" customHeight="1" x14ac:dyDescent="0.25">
      <c r="A161" s="272"/>
      <c r="B161" s="272"/>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row>
    <row r="162" spans="1:26" ht="12.75" customHeight="1" x14ac:dyDescent="0.25">
      <c r="A162" s="272"/>
      <c r="B162" s="272"/>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row>
    <row r="163" spans="1:26" ht="12.75" customHeight="1" x14ac:dyDescent="0.25">
      <c r="A163" s="272"/>
      <c r="B163" s="272"/>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row>
    <row r="164" spans="1:26" ht="12.75" customHeight="1" x14ac:dyDescent="0.25">
      <c r="A164" s="272"/>
      <c r="B164" s="272"/>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row>
    <row r="165" spans="1:26" ht="12.75" customHeight="1" x14ac:dyDescent="0.25">
      <c r="A165" s="272"/>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row>
    <row r="166" spans="1:26" ht="12.75" customHeight="1" x14ac:dyDescent="0.25">
      <c r="A166" s="272"/>
      <c r="B166" s="272"/>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row>
    <row r="167" spans="1:26" ht="12.75" customHeight="1" x14ac:dyDescent="0.25">
      <c r="A167" s="272"/>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row>
    <row r="168" spans="1:26" ht="12.75" customHeight="1" x14ac:dyDescent="0.25">
      <c r="A168" s="272"/>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row>
    <row r="169" spans="1:26" ht="12.75" customHeight="1" x14ac:dyDescent="0.25">
      <c r="A169" s="272"/>
      <c r="B169" s="272"/>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row>
    <row r="170" spans="1:26" ht="12.75" customHeight="1" x14ac:dyDescent="0.25">
      <c r="A170" s="272"/>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row>
    <row r="171" spans="1:26" ht="12.75" customHeight="1" x14ac:dyDescent="0.25">
      <c r="A171" s="272"/>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row>
    <row r="172" spans="1:26" ht="12.75" customHeight="1" x14ac:dyDescent="0.25">
      <c r="A172" s="272"/>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row>
    <row r="173" spans="1:26" ht="12.75" customHeight="1" x14ac:dyDescent="0.25">
      <c r="A173" s="272"/>
      <c r="B173" s="272"/>
      <c r="C173" s="272"/>
      <c r="D173" s="272"/>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row>
    <row r="174" spans="1:26" ht="12.75" customHeight="1" x14ac:dyDescent="0.25">
      <c r="A174" s="272"/>
      <c r="B174" s="272"/>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row>
    <row r="175" spans="1:26" ht="12.75" customHeight="1" x14ac:dyDescent="0.25">
      <c r="A175" s="272"/>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row>
    <row r="176" spans="1:26" ht="12.75" customHeight="1" x14ac:dyDescent="0.25">
      <c r="A176" s="272"/>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row>
    <row r="177" spans="1:26" ht="12.75" customHeight="1" x14ac:dyDescent="0.25">
      <c r="A177" s="272"/>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row>
    <row r="178" spans="1:26" ht="12.75" customHeight="1" x14ac:dyDescent="0.25">
      <c r="A178" s="272"/>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row>
    <row r="179" spans="1:26" ht="12.75" customHeight="1" x14ac:dyDescent="0.25">
      <c r="A179" s="272"/>
      <c r="B179" s="272"/>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row>
    <row r="180" spans="1:26" ht="12.75" customHeight="1" x14ac:dyDescent="0.25">
      <c r="A180" s="272"/>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row>
    <row r="181" spans="1:26" ht="12.75" customHeight="1" x14ac:dyDescent="0.25">
      <c r="A181" s="272"/>
      <c r="B181" s="272"/>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row>
    <row r="182" spans="1:26" ht="12.75" customHeight="1" x14ac:dyDescent="0.25">
      <c r="A182" s="272"/>
      <c r="B182" s="272"/>
      <c r="C182" s="272"/>
      <c r="D182" s="272"/>
      <c r="E182" s="272"/>
      <c r="F182" s="272"/>
      <c r="G182" s="272"/>
      <c r="H182" s="272"/>
      <c r="I182" s="272"/>
      <c r="J182" s="272"/>
      <c r="K182" s="272"/>
      <c r="L182" s="272"/>
      <c r="M182" s="272"/>
      <c r="N182" s="272"/>
      <c r="O182" s="272"/>
      <c r="P182" s="272"/>
      <c r="Q182" s="272"/>
      <c r="R182" s="272"/>
      <c r="S182" s="272"/>
      <c r="T182" s="272"/>
      <c r="U182" s="272"/>
      <c r="V182" s="272"/>
      <c r="W182" s="272"/>
      <c r="X182" s="272"/>
      <c r="Y182" s="272"/>
      <c r="Z182" s="272"/>
    </row>
    <row r="183" spans="1:26" ht="12.75" customHeight="1" x14ac:dyDescent="0.25">
      <c r="A183" s="272"/>
      <c r="B183" s="272"/>
      <c r="C183" s="272"/>
      <c r="D183" s="272"/>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row>
    <row r="184" spans="1:26" ht="12.75" customHeight="1" x14ac:dyDescent="0.25">
      <c r="A184" s="272"/>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row>
    <row r="185" spans="1:26" ht="12.75" customHeight="1" x14ac:dyDescent="0.25">
      <c r="A185" s="272"/>
      <c r="B185" s="272"/>
      <c r="C185" s="272"/>
      <c r="D185" s="272"/>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row>
    <row r="186" spans="1:26" ht="12.75" customHeight="1" x14ac:dyDescent="0.25">
      <c r="A186" s="272"/>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row>
    <row r="187" spans="1:26" ht="12.75" customHeight="1" x14ac:dyDescent="0.25">
      <c r="A187" s="272"/>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row>
    <row r="188" spans="1:26" ht="12.75" customHeight="1" x14ac:dyDescent="0.25">
      <c r="A188" s="272"/>
      <c r="B188" s="272"/>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row>
    <row r="189" spans="1:26" ht="12.75" customHeight="1" x14ac:dyDescent="0.25">
      <c r="A189" s="272"/>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row>
    <row r="190" spans="1:26" ht="12.75" customHeight="1" x14ac:dyDescent="0.25">
      <c r="A190" s="272"/>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row>
    <row r="191" spans="1:26" ht="12.75" customHeight="1" x14ac:dyDescent="0.25">
      <c r="A191" s="272"/>
      <c r="B191" s="272"/>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row>
    <row r="192" spans="1:26" ht="12.75" customHeight="1" x14ac:dyDescent="0.25">
      <c r="A192" s="272"/>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row>
    <row r="193" spans="1:26" ht="12.75" customHeight="1" x14ac:dyDescent="0.25">
      <c r="A193" s="272"/>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row>
    <row r="194" spans="1:26" ht="12.75" customHeight="1" x14ac:dyDescent="0.25">
      <c r="A194" s="272"/>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row>
    <row r="195" spans="1:26" ht="12.75" customHeight="1" x14ac:dyDescent="0.25">
      <c r="A195" s="272"/>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row>
    <row r="196" spans="1:26" ht="12.75" customHeight="1" x14ac:dyDescent="0.25">
      <c r="A196" s="272"/>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row>
    <row r="197" spans="1:26" ht="12.75" customHeight="1" x14ac:dyDescent="0.25">
      <c r="A197" s="272"/>
      <c r="B197" s="272"/>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row>
    <row r="198" spans="1:26" ht="12.75" customHeight="1" x14ac:dyDescent="0.25">
      <c r="A198" s="272"/>
      <c r="B198" s="272"/>
      <c r="C198" s="272"/>
      <c r="D198" s="272"/>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row>
    <row r="199" spans="1:26" ht="12.75" customHeight="1" x14ac:dyDescent="0.25">
      <c r="A199" s="272"/>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row>
    <row r="200" spans="1:26" ht="12.75" customHeight="1" x14ac:dyDescent="0.25">
      <c r="A200" s="272"/>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row>
    <row r="201" spans="1:26" ht="12.75" customHeight="1" x14ac:dyDescent="0.25">
      <c r="A201" s="272"/>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row>
    <row r="202" spans="1:26" ht="12.75" customHeight="1" x14ac:dyDescent="0.25">
      <c r="A202" s="272"/>
      <c r="B202" s="272"/>
      <c r="C202" s="272"/>
      <c r="D202" s="272"/>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row>
    <row r="203" spans="1:26" ht="12.75" customHeight="1" x14ac:dyDescent="0.25">
      <c r="A203" s="272"/>
      <c r="B203" s="272"/>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row>
    <row r="204" spans="1:26" ht="12.75" customHeight="1" x14ac:dyDescent="0.25">
      <c r="A204" s="272"/>
      <c r="B204" s="272"/>
      <c r="C204" s="272"/>
      <c r="D204" s="272"/>
      <c r="E204" s="272"/>
      <c r="F204" s="272"/>
      <c r="G204" s="272"/>
      <c r="H204" s="272"/>
      <c r="I204" s="272"/>
      <c r="J204" s="272"/>
      <c r="K204" s="272"/>
      <c r="L204" s="272"/>
      <c r="M204" s="272"/>
      <c r="N204" s="272"/>
      <c r="O204" s="272"/>
      <c r="P204" s="272"/>
      <c r="Q204" s="272"/>
      <c r="R204" s="272"/>
      <c r="S204" s="272"/>
      <c r="T204" s="272"/>
      <c r="U204" s="272"/>
      <c r="V204" s="272"/>
      <c r="W204" s="272"/>
      <c r="X204" s="272"/>
      <c r="Y204" s="272"/>
      <c r="Z204" s="272"/>
    </row>
    <row r="205" spans="1:26" ht="12.75" customHeight="1" x14ac:dyDescent="0.25">
      <c r="A205" s="272"/>
      <c r="B205" s="272"/>
      <c r="C205" s="272"/>
      <c r="D205" s="272"/>
      <c r="E205" s="272"/>
      <c r="F205" s="272"/>
      <c r="G205" s="272"/>
      <c r="H205" s="272"/>
      <c r="I205" s="272"/>
      <c r="J205" s="272"/>
      <c r="K205" s="272"/>
      <c r="L205" s="272"/>
      <c r="M205" s="272"/>
      <c r="N205" s="272"/>
      <c r="O205" s="272"/>
      <c r="P205" s="272"/>
      <c r="Q205" s="272"/>
      <c r="R205" s="272"/>
      <c r="S205" s="272"/>
      <c r="T205" s="272"/>
      <c r="U205" s="272"/>
      <c r="V205" s="272"/>
      <c r="W205" s="272"/>
      <c r="X205" s="272"/>
      <c r="Y205" s="272"/>
      <c r="Z205" s="272"/>
    </row>
    <row r="206" spans="1:26" ht="12.75" customHeight="1" x14ac:dyDescent="0.25">
      <c r="A206" s="272"/>
      <c r="B206" s="272"/>
      <c r="C206" s="272"/>
      <c r="D206" s="272"/>
      <c r="E206" s="272"/>
      <c r="F206" s="272"/>
      <c r="G206" s="272"/>
      <c r="H206" s="272"/>
      <c r="I206" s="272"/>
      <c r="J206" s="272"/>
      <c r="K206" s="272"/>
      <c r="L206" s="272"/>
      <c r="M206" s="272"/>
      <c r="N206" s="272"/>
      <c r="O206" s="272"/>
      <c r="P206" s="272"/>
      <c r="Q206" s="272"/>
      <c r="R206" s="272"/>
      <c r="S206" s="272"/>
      <c r="T206" s="272"/>
      <c r="U206" s="272"/>
      <c r="V206" s="272"/>
      <c r="W206" s="272"/>
      <c r="X206" s="272"/>
      <c r="Y206" s="272"/>
      <c r="Z206" s="272"/>
    </row>
    <row r="207" spans="1:26" ht="12.75" customHeight="1" x14ac:dyDescent="0.25">
      <c r="A207" s="272"/>
      <c r="B207" s="272"/>
      <c r="C207" s="272"/>
      <c r="D207" s="272"/>
      <c r="E207" s="272"/>
      <c r="F207" s="272"/>
      <c r="G207" s="272"/>
      <c r="H207" s="272"/>
      <c r="I207" s="272"/>
      <c r="J207" s="272"/>
      <c r="K207" s="272"/>
      <c r="L207" s="272"/>
      <c r="M207" s="272"/>
      <c r="N207" s="272"/>
      <c r="O207" s="272"/>
      <c r="P207" s="272"/>
      <c r="Q207" s="272"/>
      <c r="R207" s="272"/>
      <c r="S207" s="272"/>
      <c r="T207" s="272"/>
      <c r="U207" s="272"/>
      <c r="V207" s="272"/>
      <c r="W207" s="272"/>
      <c r="X207" s="272"/>
      <c r="Y207" s="272"/>
      <c r="Z207" s="272"/>
    </row>
    <row r="208" spans="1:26" ht="12.75" customHeight="1" x14ac:dyDescent="0.25">
      <c r="A208" s="272"/>
      <c r="B208" s="272"/>
      <c r="C208" s="272"/>
      <c r="D208" s="272"/>
      <c r="E208" s="272"/>
      <c r="F208" s="272"/>
      <c r="G208" s="272"/>
      <c r="H208" s="272"/>
      <c r="I208" s="272"/>
      <c r="J208" s="272"/>
      <c r="K208" s="272"/>
      <c r="L208" s="272"/>
      <c r="M208" s="272"/>
      <c r="N208" s="272"/>
      <c r="O208" s="272"/>
      <c r="P208" s="272"/>
      <c r="Q208" s="272"/>
      <c r="R208" s="272"/>
      <c r="S208" s="272"/>
      <c r="T208" s="272"/>
      <c r="U208" s="272"/>
      <c r="V208" s="272"/>
      <c r="W208" s="272"/>
      <c r="X208" s="272"/>
      <c r="Y208" s="272"/>
      <c r="Z208" s="272"/>
    </row>
    <row r="209" spans="1:26" ht="12.75" customHeight="1" x14ac:dyDescent="0.25">
      <c r="A209" s="272"/>
      <c r="B209" s="272"/>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row>
    <row r="210" spans="1:26" ht="12.75" customHeight="1" x14ac:dyDescent="0.25">
      <c r="A210" s="272"/>
      <c r="B210" s="272"/>
      <c r="C210" s="272"/>
      <c r="D210" s="272"/>
      <c r="E210" s="272"/>
      <c r="F210" s="272"/>
      <c r="G210" s="272"/>
      <c r="H210" s="272"/>
      <c r="I210" s="272"/>
      <c r="J210" s="272"/>
      <c r="K210" s="272"/>
      <c r="L210" s="272"/>
      <c r="M210" s="272"/>
      <c r="N210" s="272"/>
      <c r="O210" s="272"/>
      <c r="P210" s="272"/>
      <c r="Q210" s="272"/>
      <c r="R210" s="272"/>
      <c r="S210" s="272"/>
      <c r="T210" s="272"/>
      <c r="U210" s="272"/>
      <c r="V210" s="272"/>
      <c r="W210" s="272"/>
      <c r="X210" s="272"/>
      <c r="Y210" s="272"/>
      <c r="Z210" s="272"/>
    </row>
    <row r="211" spans="1:26" ht="12.75" customHeight="1" x14ac:dyDescent="0.25">
      <c r="A211" s="272"/>
      <c r="B211" s="272"/>
      <c r="C211" s="272"/>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2"/>
    </row>
    <row r="212" spans="1:26" ht="12.75" customHeight="1" x14ac:dyDescent="0.25">
      <c r="A212" s="272"/>
      <c r="B212" s="272"/>
      <c r="C212" s="272"/>
      <c r="D212" s="272"/>
      <c r="E212" s="272"/>
      <c r="F212" s="272"/>
      <c r="G212" s="272"/>
      <c r="H212" s="272"/>
      <c r="I212" s="272"/>
      <c r="J212" s="272"/>
      <c r="K212" s="272"/>
      <c r="L212" s="272"/>
      <c r="M212" s="272"/>
      <c r="N212" s="272"/>
      <c r="O212" s="272"/>
      <c r="P212" s="272"/>
      <c r="Q212" s="272"/>
      <c r="R212" s="272"/>
      <c r="S212" s="272"/>
      <c r="T212" s="272"/>
      <c r="U212" s="272"/>
      <c r="V212" s="272"/>
      <c r="W212" s="272"/>
      <c r="X212" s="272"/>
      <c r="Y212" s="272"/>
      <c r="Z212" s="272"/>
    </row>
    <row r="213" spans="1:26" ht="12.75" customHeight="1" x14ac:dyDescent="0.25">
      <c r="A213" s="272"/>
      <c r="B213" s="272"/>
      <c r="C213" s="272"/>
      <c r="D213" s="272"/>
      <c r="E213" s="272"/>
      <c r="F213" s="272"/>
      <c r="G213" s="272"/>
      <c r="H213" s="272"/>
      <c r="I213" s="272"/>
      <c r="J213" s="272"/>
      <c r="K213" s="272"/>
      <c r="L213" s="272"/>
      <c r="M213" s="272"/>
      <c r="N213" s="272"/>
      <c r="O213" s="272"/>
      <c r="P213" s="272"/>
      <c r="Q213" s="272"/>
      <c r="R213" s="272"/>
      <c r="S213" s="272"/>
      <c r="T213" s="272"/>
      <c r="U213" s="272"/>
      <c r="V213" s="272"/>
      <c r="W213" s="272"/>
      <c r="X213" s="272"/>
      <c r="Y213" s="272"/>
      <c r="Z213" s="272"/>
    </row>
    <row r="214" spans="1:26" ht="12.75" customHeight="1" x14ac:dyDescent="0.25">
      <c r="A214" s="272"/>
      <c r="B214" s="272"/>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row>
    <row r="215" spans="1:26" ht="12.75" customHeight="1" x14ac:dyDescent="0.25">
      <c r="A215" s="272"/>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row>
    <row r="216" spans="1:26" ht="12.75" customHeight="1" x14ac:dyDescent="0.25">
      <c r="A216" s="272"/>
      <c r="B216" s="272"/>
      <c r="C216" s="272"/>
      <c r="D216" s="272"/>
      <c r="E216" s="272"/>
      <c r="F216" s="272"/>
      <c r="G216" s="272"/>
      <c r="H216" s="272"/>
      <c r="I216" s="272"/>
      <c r="J216" s="272"/>
      <c r="K216" s="272"/>
      <c r="L216" s="272"/>
      <c r="M216" s="272"/>
      <c r="N216" s="272"/>
      <c r="O216" s="272"/>
      <c r="P216" s="272"/>
      <c r="Q216" s="272"/>
      <c r="R216" s="272"/>
      <c r="S216" s="272"/>
      <c r="T216" s="272"/>
      <c r="U216" s="272"/>
      <c r="V216" s="272"/>
      <c r="W216" s="272"/>
      <c r="X216" s="272"/>
      <c r="Y216" s="272"/>
      <c r="Z216" s="272"/>
    </row>
    <row r="217" spans="1:26" ht="12.75" customHeight="1" x14ac:dyDescent="0.25">
      <c r="A217" s="272"/>
      <c r="B217" s="272"/>
      <c r="C217" s="272"/>
      <c r="D217" s="272"/>
      <c r="E217" s="272"/>
      <c r="F217" s="272"/>
      <c r="G217" s="272"/>
      <c r="H217" s="272"/>
      <c r="I217" s="272"/>
      <c r="J217" s="272"/>
      <c r="K217" s="272"/>
      <c r="L217" s="272"/>
      <c r="M217" s="272"/>
      <c r="N217" s="272"/>
      <c r="O217" s="272"/>
      <c r="P217" s="272"/>
      <c r="Q217" s="272"/>
      <c r="R217" s="272"/>
      <c r="S217" s="272"/>
      <c r="T217" s="272"/>
      <c r="U217" s="272"/>
      <c r="V217" s="272"/>
      <c r="W217" s="272"/>
      <c r="X217" s="272"/>
      <c r="Y217" s="272"/>
      <c r="Z217" s="272"/>
    </row>
    <row r="218" spans="1:26" ht="12.75" customHeight="1" x14ac:dyDescent="0.25">
      <c r="A218" s="272"/>
      <c r="B218" s="272"/>
      <c r="C218" s="272"/>
      <c r="D218" s="272"/>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row>
    <row r="219" spans="1:26" ht="12.75" customHeight="1" x14ac:dyDescent="0.25">
      <c r="A219" s="272"/>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row>
    <row r="220" spans="1:26" ht="12.75" customHeight="1" x14ac:dyDescent="0.25">
      <c r="A220" s="272"/>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row>
    <row r="221" spans="1:26" ht="12.75" customHeight="1" x14ac:dyDescent="0.25">
      <c r="A221" s="272"/>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row>
    <row r="222" spans="1:26" ht="12.75" customHeight="1" x14ac:dyDescent="0.25">
      <c r="A222" s="272"/>
      <c r="B222" s="272"/>
      <c r="C222" s="272"/>
      <c r="D222" s="272"/>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row>
    <row r="223" spans="1:26" ht="12.75" customHeight="1" x14ac:dyDescent="0.25">
      <c r="A223" s="272"/>
      <c r="B223" s="272"/>
      <c r="C223" s="272"/>
      <c r="D223" s="272"/>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row>
    <row r="224" spans="1:26" ht="12.75" customHeight="1" x14ac:dyDescent="0.25">
      <c r="A224" s="272"/>
      <c r="B224" s="272"/>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row>
    <row r="225" spans="1:26" ht="12.75" customHeight="1" x14ac:dyDescent="0.25">
      <c r="A225" s="272"/>
      <c r="B225" s="272"/>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row>
    <row r="226" spans="1:26" ht="12.75" customHeight="1" x14ac:dyDescent="0.25">
      <c r="A226" s="272"/>
      <c r="B226" s="272"/>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row>
    <row r="227" spans="1:26" ht="12.75" customHeight="1" x14ac:dyDescent="0.25">
      <c r="A227" s="272"/>
      <c r="B227" s="272"/>
      <c r="C227" s="272"/>
      <c r="D227" s="272"/>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row>
    <row r="228" spans="1:26" ht="12.75" customHeight="1" x14ac:dyDescent="0.25">
      <c r="A228" s="272"/>
      <c r="B228" s="272"/>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row>
    <row r="229" spans="1:26" ht="12.75" customHeight="1" x14ac:dyDescent="0.25">
      <c r="A229" s="272"/>
      <c r="B229" s="272"/>
      <c r="C229" s="272"/>
      <c r="D229" s="272"/>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row>
    <row r="230" spans="1:26" ht="12.75" customHeight="1" x14ac:dyDescent="0.25">
      <c r="A230" s="272"/>
      <c r="B230" s="272"/>
      <c r="C230" s="272"/>
      <c r="D230" s="272"/>
      <c r="E230" s="272"/>
      <c r="F230" s="272"/>
      <c r="G230" s="272"/>
      <c r="H230" s="272"/>
      <c r="I230" s="272"/>
      <c r="J230" s="272"/>
      <c r="K230" s="272"/>
      <c r="L230" s="272"/>
      <c r="M230" s="272"/>
      <c r="N230" s="272"/>
      <c r="O230" s="272"/>
      <c r="P230" s="272"/>
      <c r="Q230" s="272"/>
      <c r="R230" s="272"/>
      <c r="S230" s="272"/>
      <c r="T230" s="272"/>
      <c r="U230" s="272"/>
      <c r="V230" s="272"/>
      <c r="W230" s="272"/>
      <c r="X230" s="272"/>
      <c r="Y230" s="272"/>
      <c r="Z230" s="272"/>
    </row>
    <row r="231" spans="1:26" ht="12.75" customHeight="1" x14ac:dyDescent="0.25">
      <c r="A231" s="272"/>
      <c r="B231" s="272"/>
      <c r="C231" s="272"/>
      <c r="D231" s="272"/>
      <c r="E231" s="272"/>
      <c r="F231" s="272"/>
      <c r="G231" s="272"/>
      <c r="H231" s="272"/>
      <c r="I231" s="272"/>
      <c r="J231" s="272"/>
      <c r="K231" s="272"/>
      <c r="L231" s="272"/>
      <c r="M231" s="272"/>
      <c r="N231" s="272"/>
      <c r="O231" s="272"/>
      <c r="P231" s="272"/>
      <c r="Q231" s="272"/>
      <c r="R231" s="272"/>
      <c r="S231" s="272"/>
      <c r="T231" s="272"/>
      <c r="U231" s="272"/>
      <c r="V231" s="272"/>
      <c r="W231" s="272"/>
      <c r="X231" s="272"/>
      <c r="Y231" s="272"/>
      <c r="Z231" s="272"/>
    </row>
    <row r="232" spans="1:26" ht="12.75" customHeight="1" x14ac:dyDescent="0.25">
      <c r="A232" s="272"/>
      <c r="B232" s="272"/>
      <c r="C232" s="272"/>
      <c r="D232" s="272"/>
      <c r="E232" s="272"/>
      <c r="F232" s="272"/>
      <c r="G232" s="272"/>
      <c r="H232" s="272"/>
      <c r="I232" s="272"/>
      <c r="J232" s="272"/>
      <c r="K232" s="272"/>
      <c r="L232" s="272"/>
      <c r="M232" s="272"/>
      <c r="N232" s="272"/>
      <c r="O232" s="272"/>
      <c r="P232" s="272"/>
      <c r="Q232" s="272"/>
      <c r="R232" s="272"/>
      <c r="S232" s="272"/>
      <c r="T232" s="272"/>
      <c r="U232" s="272"/>
      <c r="V232" s="272"/>
      <c r="W232" s="272"/>
      <c r="X232" s="272"/>
      <c r="Y232" s="272"/>
      <c r="Z232" s="272"/>
    </row>
    <row r="233" spans="1:26" ht="12.75" customHeight="1" x14ac:dyDescent="0.25">
      <c r="A233" s="272"/>
      <c r="B233" s="272"/>
      <c r="C233" s="272"/>
      <c r="D233" s="272"/>
      <c r="E233" s="272"/>
      <c r="F233" s="272"/>
      <c r="G233" s="272"/>
      <c r="H233" s="272"/>
      <c r="I233" s="272"/>
      <c r="J233" s="272"/>
      <c r="K233" s="272"/>
      <c r="L233" s="272"/>
      <c r="M233" s="272"/>
      <c r="N233" s="272"/>
      <c r="O233" s="272"/>
      <c r="P233" s="272"/>
      <c r="Q233" s="272"/>
      <c r="R233" s="272"/>
      <c r="S233" s="272"/>
      <c r="T233" s="272"/>
      <c r="U233" s="272"/>
      <c r="V233" s="272"/>
      <c r="W233" s="272"/>
      <c r="X233" s="272"/>
      <c r="Y233" s="272"/>
      <c r="Z233" s="272"/>
    </row>
    <row r="234" spans="1:26" ht="12.75" customHeight="1" x14ac:dyDescent="0.25">
      <c r="A234" s="272"/>
      <c r="B234" s="272"/>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row>
    <row r="235" spans="1:26" ht="12.75" customHeight="1" x14ac:dyDescent="0.25">
      <c r="A235" s="272"/>
      <c r="B235" s="272"/>
      <c r="C235" s="272"/>
      <c r="D235" s="272"/>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row>
    <row r="236" spans="1:26" ht="12.75" customHeight="1" x14ac:dyDescent="0.25">
      <c r="A236" s="272"/>
      <c r="B236" s="272"/>
      <c r="C236" s="272"/>
      <c r="D236" s="272"/>
      <c r="E236" s="272"/>
      <c r="F236" s="272"/>
      <c r="G236" s="272"/>
      <c r="H236" s="272"/>
      <c r="I236" s="272"/>
      <c r="J236" s="272"/>
      <c r="K236" s="272"/>
      <c r="L236" s="272"/>
      <c r="M236" s="272"/>
      <c r="N236" s="272"/>
      <c r="O236" s="272"/>
      <c r="P236" s="272"/>
      <c r="Q236" s="272"/>
      <c r="R236" s="272"/>
      <c r="S236" s="272"/>
      <c r="T236" s="272"/>
      <c r="U236" s="272"/>
      <c r="V236" s="272"/>
      <c r="W236" s="272"/>
      <c r="X236" s="272"/>
      <c r="Y236" s="272"/>
      <c r="Z236" s="272"/>
    </row>
    <row r="237" spans="1:26" ht="12.75" customHeight="1" x14ac:dyDescent="0.25">
      <c r="A237" s="272"/>
      <c r="B237" s="272"/>
      <c r="C237" s="272"/>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row>
    <row r="238" spans="1:26" ht="12.75" customHeight="1" x14ac:dyDescent="0.25">
      <c r="A238" s="272"/>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row>
    <row r="239" spans="1:26" ht="12.75" customHeight="1" x14ac:dyDescent="0.25">
      <c r="A239" s="272"/>
      <c r="B239" s="272"/>
      <c r="C239" s="272"/>
      <c r="D239" s="272"/>
      <c r="E239" s="272"/>
      <c r="F239" s="272"/>
      <c r="G239" s="272"/>
      <c r="H239" s="272"/>
      <c r="I239" s="272"/>
      <c r="J239" s="272"/>
      <c r="K239" s="272"/>
      <c r="L239" s="272"/>
      <c r="M239" s="272"/>
      <c r="N239" s="272"/>
      <c r="O239" s="272"/>
      <c r="P239" s="272"/>
      <c r="Q239" s="272"/>
      <c r="R239" s="272"/>
      <c r="S239" s="272"/>
      <c r="T239" s="272"/>
      <c r="U239" s="272"/>
      <c r="V239" s="272"/>
      <c r="W239" s="272"/>
      <c r="X239" s="272"/>
      <c r="Y239" s="272"/>
      <c r="Z239" s="272"/>
    </row>
    <row r="240" spans="1:26" ht="12.75" customHeight="1" x14ac:dyDescent="0.25">
      <c r="A240" s="272"/>
      <c r="B240" s="272"/>
      <c r="C240" s="272"/>
      <c r="D240" s="272"/>
      <c r="E240" s="272"/>
      <c r="F240" s="272"/>
      <c r="G240" s="272"/>
      <c r="H240" s="272"/>
      <c r="I240" s="272"/>
      <c r="J240" s="272"/>
      <c r="K240" s="272"/>
      <c r="L240" s="272"/>
      <c r="M240" s="272"/>
      <c r="N240" s="272"/>
      <c r="O240" s="272"/>
      <c r="P240" s="272"/>
      <c r="Q240" s="272"/>
      <c r="R240" s="272"/>
      <c r="S240" s="272"/>
      <c r="T240" s="272"/>
      <c r="U240" s="272"/>
      <c r="V240" s="272"/>
      <c r="W240" s="272"/>
      <c r="X240" s="272"/>
      <c r="Y240" s="272"/>
      <c r="Z240" s="272"/>
    </row>
    <row r="241" spans="1:26" ht="12.75" customHeight="1" x14ac:dyDescent="0.25">
      <c r="A241" s="272"/>
      <c r="B241" s="272"/>
      <c r="C241" s="272"/>
      <c r="D241" s="272"/>
      <c r="E241" s="272"/>
      <c r="F241" s="272"/>
      <c r="G241" s="272"/>
      <c r="H241" s="272"/>
      <c r="I241" s="272"/>
      <c r="J241" s="272"/>
      <c r="K241" s="272"/>
      <c r="L241" s="272"/>
      <c r="M241" s="272"/>
      <c r="N241" s="272"/>
      <c r="O241" s="272"/>
      <c r="P241" s="272"/>
      <c r="Q241" s="272"/>
      <c r="R241" s="272"/>
      <c r="S241" s="272"/>
      <c r="T241" s="272"/>
      <c r="U241" s="272"/>
      <c r="V241" s="272"/>
      <c r="W241" s="272"/>
      <c r="X241" s="272"/>
      <c r="Y241" s="272"/>
      <c r="Z241" s="272"/>
    </row>
    <row r="242" spans="1:26" ht="12.75" customHeight="1" x14ac:dyDescent="0.25">
      <c r="A242" s="272"/>
      <c r="B242" s="272"/>
      <c r="C242" s="272"/>
      <c r="D242" s="272"/>
      <c r="E242" s="272"/>
      <c r="F242" s="272"/>
      <c r="G242" s="272"/>
      <c r="H242" s="272"/>
      <c r="I242" s="272"/>
      <c r="J242" s="272"/>
      <c r="K242" s="272"/>
      <c r="L242" s="272"/>
      <c r="M242" s="272"/>
      <c r="N242" s="272"/>
      <c r="O242" s="272"/>
      <c r="P242" s="272"/>
      <c r="Q242" s="272"/>
      <c r="R242" s="272"/>
      <c r="S242" s="272"/>
      <c r="T242" s="272"/>
      <c r="U242" s="272"/>
      <c r="V242" s="272"/>
      <c r="W242" s="272"/>
      <c r="X242" s="272"/>
      <c r="Y242" s="272"/>
      <c r="Z242" s="272"/>
    </row>
    <row r="243" spans="1:26" ht="12.75" customHeight="1" x14ac:dyDescent="0.25">
      <c r="A243" s="272"/>
      <c r="B243" s="272"/>
      <c r="C243" s="272"/>
      <c r="D243" s="272"/>
      <c r="E243" s="272"/>
      <c r="F243" s="272"/>
      <c r="G243" s="272"/>
      <c r="H243" s="272"/>
      <c r="I243" s="272"/>
      <c r="J243" s="272"/>
      <c r="K243" s="272"/>
      <c r="L243" s="272"/>
      <c r="M243" s="272"/>
      <c r="N243" s="272"/>
      <c r="O243" s="272"/>
      <c r="P243" s="272"/>
      <c r="Q243" s="272"/>
      <c r="R243" s="272"/>
      <c r="S243" s="272"/>
      <c r="T243" s="272"/>
      <c r="U243" s="272"/>
      <c r="V243" s="272"/>
      <c r="W243" s="272"/>
      <c r="X243" s="272"/>
      <c r="Y243" s="272"/>
      <c r="Z243" s="272"/>
    </row>
    <row r="244" spans="1:26" ht="12.75" customHeight="1" x14ac:dyDescent="0.25">
      <c r="A244" s="272"/>
      <c r="B244" s="272"/>
      <c r="C244" s="272"/>
      <c r="D244" s="272"/>
      <c r="E244" s="272"/>
      <c r="F244" s="272"/>
      <c r="G244" s="272"/>
      <c r="H244" s="272"/>
      <c r="I244" s="272"/>
      <c r="J244" s="272"/>
      <c r="K244" s="272"/>
      <c r="L244" s="272"/>
      <c r="M244" s="272"/>
      <c r="N244" s="272"/>
      <c r="O244" s="272"/>
      <c r="P244" s="272"/>
      <c r="Q244" s="272"/>
      <c r="R244" s="272"/>
      <c r="S244" s="272"/>
      <c r="T244" s="272"/>
      <c r="U244" s="272"/>
      <c r="V244" s="272"/>
      <c r="W244" s="272"/>
      <c r="X244" s="272"/>
      <c r="Y244" s="272"/>
      <c r="Z244" s="272"/>
    </row>
    <row r="245" spans="1:26" ht="12.75" customHeight="1" x14ac:dyDescent="0.25">
      <c r="A245" s="272"/>
      <c r="B245" s="272"/>
      <c r="C245" s="272"/>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2"/>
    </row>
    <row r="246" spans="1:26" ht="12.75" customHeight="1" x14ac:dyDescent="0.25">
      <c r="A246" s="272"/>
      <c r="B246" s="272"/>
      <c r="C246" s="272"/>
      <c r="D246" s="272"/>
      <c r="E246" s="272"/>
      <c r="F246" s="272"/>
      <c r="G246" s="272"/>
      <c r="H246" s="272"/>
      <c r="I246" s="272"/>
      <c r="J246" s="272"/>
      <c r="K246" s="272"/>
      <c r="L246" s="272"/>
      <c r="M246" s="272"/>
      <c r="N246" s="272"/>
      <c r="O246" s="272"/>
      <c r="P246" s="272"/>
      <c r="Q246" s="272"/>
      <c r="R246" s="272"/>
      <c r="S246" s="272"/>
      <c r="T246" s="272"/>
      <c r="U246" s="272"/>
      <c r="V246" s="272"/>
      <c r="W246" s="272"/>
      <c r="X246" s="272"/>
      <c r="Y246" s="272"/>
      <c r="Z246" s="272"/>
    </row>
    <row r="247" spans="1:26" ht="12.75" customHeight="1" x14ac:dyDescent="0.25">
      <c r="A247" s="272"/>
      <c r="B247" s="272"/>
      <c r="C247" s="272"/>
      <c r="D247" s="272"/>
      <c r="E247" s="272"/>
      <c r="F247" s="272"/>
      <c r="G247" s="272"/>
      <c r="H247" s="272"/>
      <c r="I247" s="272"/>
      <c r="J247" s="272"/>
      <c r="K247" s="272"/>
      <c r="L247" s="272"/>
      <c r="M247" s="272"/>
      <c r="N247" s="272"/>
      <c r="O247" s="272"/>
      <c r="P247" s="272"/>
      <c r="Q247" s="272"/>
      <c r="R247" s="272"/>
      <c r="S247" s="272"/>
      <c r="T247" s="272"/>
      <c r="U247" s="272"/>
      <c r="V247" s="272"/>
      <c r="W247" s="272"/>
      <c r="X247" s="272"/>
      <c r="Y247" s="272"/>
      <c r="Z247" s="272"/>
    </row>
    <row r="248" spans="1:26" ht="12.75" customHeight="1" x14ac:dyDescent="0.25">
      <c r="A248" s="272"/>
      <c r="B248" s="272"/>
      <c r="C248" s="272"/>
      <c r="D248" s="272"/>
      <c r="E248" s="272"/>
      <c r="F248" s="272"/>
      <c r="G248" s="272"/>
      <c r="H248" s="272"/>
      <c r="I248" s="272"/>
      <c r="J248" s="272"/>
      <c r="K248" s="272"/>
      <c r="L248" s="272"/>
      <c r="M248" s="272"/>
      <c r="N248" s="272"/>
      <c r="O248" s="272"/>
      <c r="P248" s="272"/>
      <c r="Q248" s="272"/>
      <c r="R248" s="272"/>
      <c r="S248" s="272"/>
      <c r="T248" s="272"/>
      <c r="U248" s="272"/>
      <c r="V248" s="272"/>
      <c r="W248" s="272"/>
      <c r="X248" s="272"/>
      <c r="Y248" s="272"/>
      <c r="Z248" s="272"/>
    </row>
    <row r="249" spans="1:26" ht="12.75" customHeight="1" x14ac:dyDescent="0.25">
      <c r="A249" s="272"/>
      <c r="B249" s="272"/>
      <c r="C249" s="272"/>
      <c r="D249" s="272"/>
      <c r="E249" s="272"/>
      <c r="F249" s="272"/>
      <c r="G249" s="272"/>
      <c r="H249" s="272"/>
      <c r="I249" s="272"/>
      <c r="J249" s="272"/>
      <c r="K249" s="272"/>
      <c r="L249" s="272"/>
      <c r="M249" s="272"/>
      <c r="N249" s="272"/>
      <c r="O249" s="272"/>
      <c r="P249" s="272"/>
      <c r="Q249" s="272"/>
      <c r="R249" s="272"/>
      <c r="S249" s="272"/>
      <c r="T249" s="272"/>
      <c r="U249" s="272"/>
      <c r="V249" s="272"/>
      <c r="W249" s="272"/>
      <c r="X249" s="272"/>
      <c r="Y249" s="272"/>
      <c r="Z249" s="272"/>
    </row>
    <row r="250" spans="1:26" ht="12.75" customHeight="1" x14ac:dyDescent="0.25">
      <c r="A250" s="272"/>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row>
    <row r="251" spans="1:26" ht="12.75" customHeight="1" x14ac:dyDescent="0.25">
      <c r="A251" s="272"/>
      <c r="B251" s="272"/>
      <c r="C251" s="272"/>
      <c r="D251" s="272"/>
      <c r="E251" s="272"/>
      <c r="F251" s="272"/>
      <c r="G251" s="272"/>
      <c r="H251" s="272"/>
      <c r="I251" s="272"/>
      <c r="J251" s="272"/>
      <c r="K251" s="272"/>
      <c r="L251" s="272"/>
      <c r="M251" s="272"/>
      <c r="N251" s="272"/>
      <c r="O251" s="272"/>
      <c r="P251" s="272"/>
      <c r="Q251" s="272"/>
      <c r="R251" s="272"/>
      <c r="S251" s="272"/>
      <c r="T251" s="272"/>
      <c r="U251" s="272"/>
      <c r="V251" s="272"/>
      <c r="W251" s="272"/>
      <c r="X251" s="272"/>
      <c r="Y251" s="272"/>
      <c r="Z251" s="272"/>
    </row>
    <row r="252" spans="1:26" ht="12.75" customHeight="1" x14ac:dyDescent="0.25">
      <c r="A252" s="272"/>
      <c r="B252" s="272"/>
      <c r="C252" s="272"/>
      <c r="D252" s="272"/>
      <c r="E252" s="272"/>
      <c r="F252" s="272"/>
      <c r="G252" s="272"/>
      <c r="H252" s="272"/>
      <c r="I252" s="272"/>
      <c r="J252" s="272"/>
      <c r="K252" s="272"/>
      <c r="L252" s="272"/>
      <c r="M252" s="272"/>
      <c r="N252" s="272"/>
      <c r="O252" s="272"/>
      <c r="P252" s="272"/>
      <c r="Q252" s="272"/>
      <c r="R252" s="272"/>
      <c r="S252" s="272"/>
      <c r="T252" s="272"/>
      <c r="U252" s="272"/>
      <c r="V252" s="272"/>
      <c r="W252" s="272"/>
      <c r="X252" s="272"/>
      <c r="Y252" s="272"/>
      <c r="Z252" s="272"/>
    </row>
    <row r="253" spans="1:26" ht="12.75" customHeight="1" x14ac:dyDescent="0.25">
      <c r="A253" s="272"/>
      <c r="B253" s="272"/>
      <c r="C253" s="272"/>
      <c r="D253" s="272"/>
      <c r="E253" s="272"/>
      <c r="F253" s="272"/>
      <c r="G253" s="272"/>
      <c r="H253" s="272"/>
      <c r="I253" s="272"/>
      <c r="J253" s="272"/>
      <c r="K253" s="272"/>
      <c r="L253" s="272"/>
      <c r="M253" s="272"/>
      <c r="N253" s="272"/>
      <c r="O253" s="272"/>
      <c r="P253" s="272"/>
      <c r="Q253" s="272"/>
      <c r="R253" s="272"/>
      <c r="S253" s="272"/>
      <c r="T253" s="272"/>
      <c r="U253" s="272"/>
      <c r="V253" s="272"/>
      <c r="W253" s="272"/>
      <c r="X253" s="272"/>
      <c r="Y253" s="272"/>
      <c r="Z253" s="272"/>
    </row>
    <row r="254" spans="1:26" ht="12.75" customHeight="1" x14ac:dyDescent="0.25">
      <c r="A254" s="272"/>
      <c r="B254" s="272"/>
      <c r="C254" s="272"/>
      <c r="D254" s="272"/>
      <c r="E254" s="272"/>
      <c r="F254" s="272"/>
      <c r="G254" s="272"/>
      <c r="H254" s="272"/>
      <c r="I254" s="272"/>
      <c r="J254" s="272"/>
      <c r="K254" s="272"/>
      <c r="L254" s="272"/>
      <c r="M254" s="272"/>
      <c r="N254" s="272"/>
      <c r="O254" s="272"/>
      <c r="P254" s="272"/>
      <c r="Q254" s="272"/>
      <c r="R254" s="272"/>
      <c r="S254" s="272"/>
      <c r="T254" s="272"/>
      <c r="U254" s="272"/>
      <c r="V254" s="272"/>
      <c r="W254" s="272"/>
      <c r="X254" s="272"/>
      <c r="Y254" s="272"/>
      <c r="Z254" s="272"/>
    </row>
    <row r="255" spans="1:26" ht="12.75" customHeight="1" x14ac:dyDescent="0.25">
      <c r="A255" s="272"/>
      <c r="B255" s="272"/>
      <c r="C255" s="272"/>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2"/>
    </row>
    <row r="256" spans="1:26" ht="12.75" customHeight="1" x14ac:dyDescent="0.25">
      <c r="A256" s="272"/>
      <c r="B256" s="272"/>
      <c r="C256" s="272"/>
      <c r="D256" s="272"/>
      <c r="E256" s="272"/>
      <c r="F256" s="272"/>
      <c r="G256" s="272"/>
      <c r="H256" s="272"/>
      <c r="I256" s="272"/>
      <c r="J256" s="272"/>
      <c r="K256" s="272"/>
      <c r="L256" s="272"/>
      <c r="M256" s="272"/>
      <c r="N256" s="272"/>
      <c r="O256" s="272"/>
      <c r="P256" s="272"/>
      <c r="Q256" s="272"/>
      <c r="R256" s="272"/>
      <c r="S256" s="272"/>
      <c r="T256" s="272"/>
      <c r="U256" s="272"/>
      <c r="V256" s="272"/>
      <c r="W256" s="272"/>
      <c r="X256" s="272"/>
      <c r="Y256" s="272"/>
      <c r="Z256" s="272"/>
    </row>
    <row r="257" spans="1:26" ht="12.75" customHeight="1" x14ac:dyDescent="0.25">
      <c r="A257" s="272"/>
      <c r="B257" s="272"/>
      <c r="C257" s="272"/>
      <c r="D257" s="272"/>
      <c r="E257" s="272"/>
      <c r="F257" s="272"/>
      <c r="G257" s="272"/>
      <c r="H257" s="272"/>
      <c r="I257" s="272"/>
      <c r="J257" s="272"/>
      <c r="K257" s="272"/>
      <c r="L257" s="272"/>
      <c r="M257" s="272"/>
      <c r="N257" s="272"/>
      <c r="O257" s="272"/>
      <c r="P257" s="272"/>
      <c r="Q257" s="272"/>
      <c r="R257" s="272"/>
      <c r="S257" s="272"/>
      <c r="T257" s="272"/>
      <c r="U257" s="272"/>
      <c r="V257" s="272"/>
      <c r="W257" s="272"/>
      <c r="X257" s="272"/>
      <c r="Y257" s="272"/>
      <c r="Z257" s="272"/>
    </row>
    <row r="258" spans="1:26" ht="12.75" customHeight="1" x14ac:dyDescent="0.25">
      <c r="A258" s="272"/>
      <c r="B258" s="272"/>
      <c r="C258" s="272"/>
      <c r="D258" s="272"/>
      <c r="E258" s="272"/>
      <c r="F258" s="272"/>
      <c r="G258" s="272"/>
      <c r="H258" s="272"/>
      <c r="I258" s="272"/>
      <c r="J258" s="272"/>
      <c r="K258" s="272"/>
      <c r="L258" s="272"/>
      <c r="M258" s="272"/>
      <c r="N258" s="272"/>
      <c r="O258" s="272"/>
      <c r="P258" s="272"/>
      <c r="Q258" s="272"/>
      <c r="R258" s="272"/>
      <c r="S258" s="272"/>
      <c r="T258" s="272"/>
      <c r="U258" s="272"/>
      <c r="V258" s="272"/>
      <c r="W258" s="272"/>
      <c r="X258" s="272"/>
      <c r="Y258" s="272"/>
      <c r="Z258" s="272"/>
    </row>
    <row r="259" spans="1:26" ht="12.75" customHeight="1" x14ac:dyDescent="0.25">
      <c r="A259" s="272"/>
      <c r="B259" s="272"/>
      <c r="C259" s="272"/>
      <c r="D259" s="272"/>
      <c r="E259" s="272"/>
      <c r="F259" s="272"/>
      <c r="G259" s="272"/>
      <c r="H259" s="272"/>
      <c r="I259" s="272"/>
      <c r="J259" s="272"/>
      <c r="K259" s="272"/>
      <c r="L259" s="272"/>
      <c r="M259" s="272"/>
      <c r="N259" s="272"/>
      <c r="O259" s="272"/>
      <c r="P259" s="272"/>
      <c r="Q259" s="272"/>
      <c r="R259" s="272"/>
      <c r="S259" s="272"/>
      <c r="T259" s="272"/>
      <c r="U259" s="272"/>
      <c r="V259" s="272"/>
      <c r="W259" s="272"/>
      <c r="X259" s="272"/>
      <c r="Y259" s="272"/>
      <c r="Z259" s="272"/>
    </row>
    <row r="260" spans="1:26" ht="12.75" customHeight="1" x14ac:dyDescent="0.25">
      <c r="A260" s="272"/>
      <c r="B260" s="272"/>
      <c r="C260" s="272"/>
      <c r="D260" s="272"/>
      <c r="E260" s="272"/>
      <c r="F260" s="272"/>
      <c r="G260" s="272"/>
      <c r="H260" s="272"/>
      <c r="I260" s="272"/>
      <c r="J260" s="272"/>
      <c r="K260" s="272"/>
      <c r="L260" s="272"/>
      <c r="M260" s="272"/>
      <c r="N260" s="272"/>
      <c r="O260" s="272"/>
      <c r="P260" s="272"/>
      <c r="Q260" s="272"/>
      <c r="R260" s="272"/>
      <c r="S260" s="272"/>
      <c r="T260" s="272"/>
      <c r="U260" s="272"/>
      <c r="V260" s="272"/>
      <c r="W260" s="272"/>
      <c r="X260" s="272"/>
      <c r="Y260" s="272"/>
      <c r="Z260" s="272"/>
    </row>
    <row r="261" spans="1:26" ht="12.75" customHeight="1" x14ac:dyDescent="0.25">
      <c r="A261" s="272"/>
      <c r="B261" s="272"/>
      <c r="C261" s="272"/>
      <c r="D261" s="272"/>
      <c r="E261" s="272"/>
      <c r="F261" s="272"/>
      <c r="G261" s="272"/>
      <c r="H261" s="272"/>
      <c r="I261" s="272"/>
      <c r="J261" s="272"/>
      <c r="K261" s="272"/>
      <c r="L261" s="272"/>
      <c r="M261" s="272"/>
      <c r="N261" s="272"/>
      <c r="O261" s="272"/>
      <c r="P261" s="272"/>
      <c r="Q261" s="272"/>
      <c r="R261" s="272"/>
      <c r="S261" s="272"/>
      <c r="T261" s="272"/>
      <c r="U261" s="272"/>
      <c r="V261" s="272"/>
      <c r="W261" s="272"/>
      <c r="X261" s="272"/>
      <c r="Y261" s="272"/>
      <c r="Z261" s="272"/>
    </row>
    <row r="262" spans="1:26" ht="12.75" customHeight="1" x14ac:dyDescent="0.25">
      <c r="A262" s="272"/>
      <c r="B262" s="272"/>
      <c r="C262" s="272"/>
      <c r="D262" s="272"/>
      <c r="E262" s="272"/>
      <c r="F262" s="272"/>
      <c r="G262" s="272"/>
      <c r="H262" s="272"/>
      <c r="I262" s="272"/>
      <c r="J262" s="272"/>
      <c r="K262" s="272"/>
      <c r="L262" s="272"/>
      <c r="M262" s="272"/>
      <c r="N262" s="272"/>
      <c r="O262" s="272"/>
      <c r="P262" s="272"/>
      <c r="Q262" s="272"/>
      <c r="R262" s="272"/>
      <c r="S262" s="272"/>
      <c r="T262" s="272"/>
      <c r="U262" s="272"/>
      <c r="V262" s="272"/>
      <c r="W262" s="272"/>
      <c r="X262" s="272"/>
      <c r="Y262" s="272"/>
      <c r="Z262" s="272"/>
    </row>
    <row r="263" spans="1:26" ht="12.75" customHeight="1" x14ac:dyDescent="0.25">
      <c r="A263" s="272"/>
      <c r="B263" s="272"/>
      <c r="C263" s="272"/>
      <c r="D263" s="272"/>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row>
    <row r="264" spans="1:26" ht="12.75" customHeight="1" x14ac:dyDescent="0.25">
      <c r="A264" s="272"/>
      <c r="B264" s="272"/>
      <c r="C264" s="272"/>
      <c r="D264" s="272"/>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row>
    <row r="265" spans="1:26" ht="12.75" customHeight="1" x14ac:dyDescent="0.25">
      <c r="A265" s="272"/>
      <c r="B265" s="272"/>
      <c r="C265" s="272"/>
      <c r="D265" s="272"/>
      <c r="E265" s="272"/>
      <c r="F265" s="272"/>
      <c r="G265" s="272"/>
      <c r="H265" s="272"/>
      <c r="I265" s="272"/>
      <c r="J265" s="272"/>
      <c r="K265" s="272"/>
      <c r="L265" s="272"/>
      <c r="M265" s="272"/>
      <c r="N265" s="272"/>
      <c r="O265" s="272"/>
      <c r="P265" s="272"/>
      <c r="Q265" s="272"/>
      <c r="R265" s="272"/>
      <c r="S265" s="272"/>
      <c r="T265" s="272"/>
      <c r="U265" s="272"/>
      <c r="V265" s="272"/>
      <c r="W265" s="272"/>
      <c r="X265" s="272"/>
      <c r="Y265" s="272"/>
      <c r="Z265" s="272"/>
    </row>
    <row r="266" spans="1:26" ht="12.75" customHeight="1" x14ac:dyDescent="0.25">
      <c r="A266" s="272"/>
      <c r="B266" s="272"/>
      <c r="C266" s="272"/>
      <c r="D266" s="272"/>
      <c r="E266" s="272"/>
      <c r="F266" s="272"/>
      <c r="G266" s="272"/>
      <c r="H266" s="272"/>
      <c r="I266" s="272"/>
      <c r="J266" s="272"/>
      <c r="K266" s="272"/>
      <c r="L266" s="272"/>
      <c r="M266" s="272"/>
      <c r="N266" s="272"/>
      <c r="O266" s="272"/>
      <c r="P266" s="272"/>
      <c r="Q266" s="272"/>
      <c r="R266" s="272"/>
      <c r="S266" s="272"/>
      <c r="T266" s="272"/>
      <c r="U266" s="272"/>
      <c r="V266" s="272"/>
      <c r="W266" s="272"/>
      <c r="X266" s="272"/>
      <c r="Y266" s="272"/>
      <c r="Z266" s="272"/>
    </row>
    <row r="267" spans="1:26" ht="12.75" customHeight="1" x14ac:dyDescent="0.25">
      <c r="A267" s="272"/>
      <c r="B267" s="272"/>
      <c r="C267" s="272"/>
      <c r="D267" s="272"/>
      <c r="E267" s="272"/>
      <c r="F267" s="272"/>
      <c r="G267" s="272"/>
      <c r="H267" s="272"/>
      <c r="I267" s="272"/>
      <c r="J267" s="272"/>
      <c r="K267" s="272"/>
      <c r="L267" s="272"/>
      <c r="M267" s="272"/>
      <c r="N267" s="272"/>
      <c r="O267" s="272"/>
      <c r="P267" s="272"/>
      <c r="Q267" s="272"/>
      <c r="R267" s="272"/>
      <c r="S267" s="272"/>
      <c r="T267" s="272"/>
      <c r="U267" s="272"/>
      <c r="V267" s="272"/>
      <c r="W267" s="272"/>
      <c r="X267" s="272"/>
      <c r="Y267" s="272"/>
      <c r="Z267" s="272"/>
    </row>
    <row r="268" spans="1:26" ht="12.75" customHeight="1" x14ac:dyDescent="0.25">
      <c r="A268" s="272"/>
      <c r="B268" s="272"/>
      <c r="C268" s="272"/>
      <c r="D268" s="272"/>
      <c r="E268" s="272"/>
      <c r="F268" s="272"/>
      <c r="G268" s="272"/>
      <c r="H268" s="272"/>
      <c r="I268" s="272"/>
      <c r="J268" s="272"/>
      <c r="K268" s="272"/>
      <c r="L268" s="272"/>
      <c r="M268" s="272"/>
      <c r="N268" s="272"/>
      <c r="O268" s="272"/>
      <c r="P268" s="272"/>
      <c r="Q268" s="272"/>
      <c r="R268" s="272"/>
      <c r="S268" s="272"/>
      <c r="T268" s="272"/>
      <c r="U268" s="272"/>
      <c r="V268" s="272"/>
      <c r="W268" s="272"/>
      <c r="X268" s="272"/>
      <c r="Y268" s="272"/>
      <c r="Z268" s="272"/>
    </row>
    <row r="269" spans="1:26" ht="12.75" customHeight="1" x14ac:dyDescent="0.25">
      <c r="A269" s="272"/>
      <c r="B269" s="272"/>
      <c r="C269" s="272"/>
      <c r="D269" s="272"/>
      <c r="E269" s="272"/>
      <c r="F269" s="272"/>
      <c r="G269" s="272"/>
      <c r="H269" s="272"/>
      <c r="I269" s="272"/>
      <c r="J269" s="272"/>
      <c r="K269" s="272"/>
      <c r="L269" s="272"/>
      <c r="M269" s="272"/>
      <c r="N269" s="272"/>
      <c r="O269" s="272"/>
      <c r="P269" s="272"/>
      <c r="Q269" s="272"/>
      <c r="R269" s="272"/>
      <c r="S269" s="272"/>
      <c r="T269" s="272"/>
      <c r="U269" s="272"/>
      <c r="V269" s="272"/>
      <c r="W269" s="272"/>
      <c r="X269" s="272"/>
      <c r="Y269" s="272"/>
      <c r="Z269" s="272"/>
    </row>
    <row r="270" spans="1:26" ht="12.75" customHeight="1" x14ac:dyDescent="0.25">
      <c r="A270" s="272"/>
      <c r="B270" s="272"/>
      <c r="C270" s="272"/>
      <c r="D270" s="272"/>
      <c r="E270" s="272"/>
      <c r="F270" s="272"/>
      <c r="G270" s="272"/>
      <c r="H270" s="272"/>
      <c r="I270" s="272"/>
      <c r="J270" s="272"/>
      <c r="K270" s="272"/>
      <c r="L270" s="272"/>
      <c r="M270" s="272"/>
      <c r="N270" s="272"/>
      <c r="O270" s="272"/>
      <c r="P270" s="272"/>
      <c r="Q270" s="272"/>
      <c r="R270" s="272"/>
      <c r="S270" s="272"/>
      <c r="T270" s="272"/>
      <c r="U270" s="272"/>
      <c r="V270" s="272"/>
      <c r="W270" s="272"/>
      <c r="X270" s="272"/>
      <c r="Y270" s="272"/>
      <c r="Z270" s="272"/>
    </row>
    <row r="271" spans="1:26" ht="12.75" customHeight="1" x14ac:dyDescent="0.25">
      <c r="A271" s="272"/>
      <c r="B271" s="272"/>
      <c r="C271" s="272"/>
      <c r="D271" s="272"/>
      <c r="E271" s="272"/>
      <c r="F271" s="272"/>
      <c r="G271" s="272"/>
      <c r="H271" s="272"/>
      <c r="I271" s="272"/>
      <c r="J271" s="272"/>
      <c r="K271" s="272"/>
      <c r="L271" s="272"/>
      <c r="M271" s="272"/>
      <c r="N271" s="272"/>
      <c r="O271" s="272"/>
      <c r="P271" s="272"/>
      <c r="Q271" s="272"/>
      <c r="R271" s="272"/>
      <c r="S271" s="272"/>
      <c r="T271" s="272"/>
      <c r="U271" s="272"/>
      <c r="V271" s="272"/>
      <c r="W271" s="272"/>
      <c r="X271" s="272"/>
      <c r="Y271" s="272"/>
      <c r="Z271" s="272"/>
    </row>
    <row r="272" spans="1:26" ht="12.75" customHeight="1" x14ac:dyDescent="0.25">
      <c r="A272" s="272"/>
      <c r="B272" s="272"/>
      <c r="C272" s="272"/>
      <c r="D272" s="272"/>
      <c r="E272" s="272"/>
      <c r="F272" s="272"/>
      <c r="G272" s="272"/>
      <c r="H272" s="272"/>
      <c r="I272" s="272"/>
      <c r="J272" s="272"/>
      <c r="K272" s="272"/>
      <c r="L272" s="272"/>
      <c r="M272" s="272"/>
      <c r="N272" s="272"/>
      <c r="O272" s="272"/>
      <c r="P272" s="272"/>
      <c r="Q272" s="272"/>
      <c r="R272" s="272"/>
      <c r="S272" s="272"/>
      <c r="T272" s="272"/>
      <c r="U272" s="272"/>
      <c r="V272" s="272"/>
      <c r="W272" s="272"/>
      <c r="X272" s="272"/>
      <c r="Y272" s="272"/>
      <c r="Z272" s="272"/>
    </row>
    <row r="273" spans="1:26" ht="12.75" customHeight="1" x14ac:dyDescent="0.25">
      <c r="A273" s="272"/>
      <c r="B273" s="272"/>
      <c r="C273" s="272"/>
      <c r="D273" s="272"/>
      <c r="E273" s="272"/>
      <c r="F273" s="272"/>
      <c r="G273" s="272"/>
      <c r="H273" s="272"/>
      <c r="I273" s="272"/>
      <c r="J273" s="272"/>
      <c r="K273" s="272"/>
      <c r="L273" s="272"/>
      <c r="M273" s="272"/>
      <c r="N273" s="272"/>
      <c r="O273" s="272"/>
      <c r="P273" s="272"/>
      <c r="Q273" s="272"/>
      <c r="R273" s="272"/>
      <c r="S273" s="272"/>
      <c r="T273" s="272"/>
      <c r="U273" s="272"/>
      <c r="V273" s="272"/>
      <c r="W273" s="272"/>
      <c r="X273" s="272"/>
      <c r="Y273" s="272"/>
      <c r="Z273" s="272"/>
    </row>
    <row r="274" spans="1:26" ht="12.75" customHeight="1" x14ac:dyDescent="0.25">
      <c r="A274" s="272"/>
      <c r="B274" s="272"/>
      <c r="C274" s="272"/>
      <c r="D274" s="272"/>
      <c r="E274" s="272"/>
      <c r="F274" s="272"/>
      <c r="G274" s="272"/>
      <c r="H274" s="272"/>
      <c r="I274" s="272"/>
      <c r="J274" s="272"/>
      <c r="K274" s="272"/>
      <c r="L274" s="272"/>
      <c r="M274" s="272"/>
      <c r="N274" s="272"/>
      <c r="O274" s="272"/>
      <c r="P274" s="272"/>
      <c r="Q274" s="272"/>
      <c r="R274" s="272"/>
      <c r="S274" s="272"/>
      <c r="T274" s="272"/>
      <c r="U274" s="272"/>
      <c r="V274" s="272"/>
      <c r="W274" s="272"/>
      <c r="X274" s="272"/>
      <c r="Y274" s="272"/>
      <c r="Z274" s="272"/>
    </row>
    <row r="275" spans="1:26" ht="12.75" customHeight="1" x14ac:dyDescent="0.25">
      <c r="A275" s="272"/>
      <c r="B275" s="272"/>
      <c r="C275" s="272"/>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row>
    <row r="276" spans="1:26" ht="12.75" customHeight="1" x14ac:dyDescent="0.25">
      <c r="A276" s="272"/>
      <c r="B276" s="272"/>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row>
    <row r="277" spans="1:26" ht="12.75" customHeight="1" x14ac:dyDescent="0.25">
      <c r="A277" s="272"/>
      <c r="B277" s="272"/>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row>
    <row r="278" spans="1:26" ht="12.75" customHeight="1" x14ac:dyDescent="0.25">
      <c r="A278" s="272"/>
      <c r="B278" s="272"/>
      <c r="C278" s="272"/>
      <c r="D278" s="272"/>
      <c r="E278" s="272"/>
      <c r="F278" s="272"/>
      <c r="G278" s="272"/>
      <c r="H278" s="272"/>
      <c r="I278" s="272"/>
      <c r="J278" s="272"/>
      <c r="K278" s="272"/>
      <c r="L278" s="272"/>
      <c r="M278" s="272"/>
      <c r="N278" s="272"/>
      <c r="O278" s="272"/>
      <c r="P278" s="272"/>
      <c r="Q278" s="272"/>
      <c r="R278" s="272"/>
      <c r="S278" s="272"/>
      <c r="T278" s="272"/>
      <c r="U278" s="272"/>
      <c r="V278" s="272"/>
      <c r="W278" s="272"/>
      <c r="X278" s="272"/>
      <c r="Y278" s="272"/>
      <c r="Z278" s="272"/>
    </row>
    <row r="279" spans="1:26" ht="12.75" customHeight="1" x14ac:dyDescent="0.25">
      <c r="A279" s="272"/>
      <c r="B279" s="272"/>
      <c r="C279" s="272"/>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2"/>
    </row>
    <row r="280" spans="1:26" ht="12.75" customHeight="1" x14ac:dyDescent="0.25">
      <c r="A280" s="272"/>
      <c r="B280" s="272"/>
      <c r="C280" s="272"/>
      <c r="D280" s="272"/>
      <c r="E280" s="272"/>
      <c r="F280" s="272"/>
      <c r="G280" s="272"/>
      <c r="H280" s="272"/>
      <c r="I280" s="272"/>
      <c r="J280" s="272"/>
      <c r="K280" s="272"/>
      <c r="L280" s="272"/>
      <c r="M280" s="272"/>
      <c r="N280" s="272"/>
      <c r="O280" s="272"/>
      <c r="P280" s="272"/>
      <c r="Q280" s="272"/>
      <c r="R280" s="272"/>
      <c r="S280" s="272"/>
      <c r="T280" s="272"/>
      <c r="U280" s="272"/>
      <c r="V280" s="272"/>
      <c r="W280" s="272"/>
      <c r="X280" s="272"/>
      <c r="Y280" s="272"/>
      <c r="Z280" s="272"/>
    </row>
    <row r="281" spans="1:26" ht="12.75" customHeight="1" x14ac:dyDescent="0.25">
      <c r="A281" s="272"/>
      <c r="B281" s="272"/>
      <c r="C281" s="272"/>
      <c r="D281" s="272"/>
      <c r="E281" s="272"/>
      <c r="F281" s="272"/>
      <c r="G281" s="272"/>
      <c r="H281" s="272"/>
      <c r="I281" s="272"/>
      <c r="J281" s="272"/>
      <c r="K281" s="272"/>
      <c r="L281" s="272"/>
      <c r="M281" s="272"/>
      <c r="N281" s="272"/>
      <c r="O281" s="272"/>
      <c r="P281" s="272"/>
      <c r="Q281" s="272"/>
      <c r="R281" s="272"/>
      <c r="S281" s="272"/>
      <c r="T281" s="272"/>
      <c r="U281" s="272"/>
      <c r="V281" s="272"/>
      <c r="W281" s="272"/>
      <c r="X281" s="272"/>
      <c r="Y281" s="272"/>
      <c r="Z281" s="272"/>
    </row>
    <row r="282" spans="1:26" ht="12.75" customHeight="1" x14ac:dyDescent="0.25">
      <c r="A282" s="272"/>
      <c r="B282" s="272"/>
      <c r="C282" s="272"/>
      <c r="D282" s="272"/>
      <c r="E282" s="272"/>
      <c r="F282" s="272"/>
      <c r="G282" s="272"/>
      <c r="H282" s="272"/>
      <c r="I282" s="272"/>
      <c r="J282" s="272"/>
      <c r="K282" s="272"/>
      <c r="L282" s="272"/>
      <c r="M282" s="272"/>
      <c r="N282" s="272"/>
      <c r="O282" s="272"/>
      <c r="P282" s="272"/>
      <c r="Q282" s="272"/>
      <c r="R282" s="272"/>
      <c r="S282" s="272"/>
      <c r="T282" s="272"/>
      <c r="U282" s="272"/>
      <c r="V282" s="272"/>
      <c r="W282" s="272"/>
      <c r="X282" s="272"/>
      <c r="Y282" s="272"/>
      <c r="Z282" s="272"/>
    </row>
    <row r="283" spans="1:26" ht="12.75" customHeight="1" x14ac:dyDescent="0.25">
      <c r="A283" s="272"/>
      <c r="B283" s="272"/>
      <c r="C283" s="272"/>
      <c r="D283" s="272"/>
      <c r="E283" s="272"/>
      <c r="F283" s="272"/>
      <c r="G283" s="272"/>
      <c r="H283" s="272"/>
      <c r="I283" s="272"/>
      <c r="J283" s="272"/>
      <c r="K283" s="272"/>
      <c r="L283" s="272"/>
      <c r="M283" s="272"/>
      <c r="N283" s="272"/>
      <c r="O283" s="272"/>
      <c r="P283" s="272"/>
      <c r="Q283" s="272"/>
      <c r="R283" s="272"/>
      <c r="S283" s="272"/>
      <c r="T283" s="272"/>
      <c r="U283" s="272"/>
      <c r="V283" s="272"/>
      <c r="W283" s="272"/>
      <c r="X283" s="272"/>
      <c r="Y283" s="272"/>
      <c r="Z283" s="272"/>
    </row>
    <row r="284" spans="1:26" ht="12.75" customHeight="1" x14ac:dyDescent="0.25">
      <c r="A284" s="272"/>
      <c r="B284" s="272"/>
      <c r="C284" s="272"/>
      <c r="D284" s="272"/>
      <c r="E284" s="272"/>
      <c r="F284" s="272"/>
      <c r="G284" s="272"/>
      <c r="H284" s="272"/>
      <c r="I284" s="272"/>
      <c r="J284" s="272"/>
      <c r="K284" s="272"/>
      <c r="L284" s="272"/>
      <c r="M284" s="272"/>
      <c r="N284" s="272"/>
      <c r="O284" s="272"/>
      <c r="P284" s="272"/>
      <c r="Q284" s="272"/>
      <c r="R284" s="272"/>
      <c r="S284" s="272"/>
      <c r="T284" s="272"/>
      <c r="U284" s="272"/>
      <c r="V284" s="272"/>
      <c r="W284" s="272"/>
      <c r="X284" s="272"/>
      <c r="Y284" s="272"/>
      <c r="Z284" s="272"/>
    </row>
    <row r="285" spans="1:26" ht="12.75" customHeight="1" x14ac:dyDescent="0.25">
      <c r="A285" s="272"/>
      <c r="B285" s="272"/>
      <c r="C285" s="272"/>
      <c r="D285" s="272"/>
      <c r="E285" s="272"/>
      <c r="F285" s="272"/>
      <c r="G285" s="272"/>
      <c r="H285" s="272"/>
      <c r="I285" s="272"/>
      <c r="J285" s="272"/>
      <c r="K285" s="272"/>
      <c r="L285" s="272"/>
      <c r="M285" s="272"/>
      <c r="N285" s="272"/>
      <c r="O285" s="272"/>
      <c r="P285" s="272"/>
      <c r="Q285" s="272"/>
      <c r="R285" s="272"/>
      <c r="S285" s="272"/>
      <c r="T285" s="272"/>
      <c r="U285" s="272"/>
      <c r="V285" s="272"/>
      <c r="W285" s="272"/>
      <c r="X285" s="272"/>
      <c r="Y285" s="272"/>
      <c r="Z285" s="272"/>
    </row>
    <row r="286" spans="1:26" ht="12.75" customHeight="1" x14ac:dyDescent="0.25">
      <c r="A286" s="272"/>
      <c r="B286" s="272"/>
      <c r="C286" s="272"/>
      <c r="D286" s="272"/>
      <c r="E286" s="272"/>
      <c r="F286" s="272"/>
      <c r="G286" s="272"/>
      <c r="H286" s="272"/>
      <c r="I286" s="272"/>
      <c r="J286" s="272"/>
      <c r="K286" s="272"/>
      <c r="L286" s="272"/>
      <c r="M286" s="272"/>
      <c r="N286" s="272"/>
      <c r="O286" s="272"/>
      <c r="P286" s="272"/>
      <c r="Q286" s="272"/>
      <c r="R286" s="272"/>
      <c r="S286" s="272"/>
      <c r="T286" s="272"/>
      <c r="U286" s="272"/>
      <c r="V286" s="272"/>
      <c r="W286" s="272"/>
      <c r="X286" s="272"/>
      <c r="Y286" s="272"/>
      <c r="Z286" s="272"/>
    </row>
    <row r="287" spans="1:26" ht="12.75" customHeight="1" x14ac:dyDescent="0.25">
      <c r="A287" s="272"/>
      <c r="B287" s="272"/>
      <c r="C287" s="272"/>
      <c r="D287" s="272"/>
      <c r="E287" s="272"/>
      <c r="F287" s="272"/>
      <c r="G287" s="272"/>
      <c r="H287" s="272"/>
      <c r="I287" s="272"/>
      <c r="J287" s="272"/>
      <c r="K287" s="272"/>
      <c r="L287" s="272"/>
      <c r="M287" s="272"/>
      <c r="N287" s="272"/>
      <c r="O287" s="272"/>
      <c r="P287" s="272"/>
      <c r="Q287" s="272"/>
      <c r="R287" s="272"/>
      <c r="S287" s="272"/>
      <c r="T287" s="272"/>
      <c r="U287" s="272"/>
      <c r="V287" s="272"/>
      <c r="W287" s="272"/>
      <c r="X287" s="272"/>
      <c r="Y287" s="272"/>
      <c r="Z287" s="272"/>
    </row>
    <row r="288" spans="1:26" ht="12.75" customHeight="1" x14ac:dyDescent="0.25">
      <c r="A288" s="272"/>
      <c r="B288" s="272"/>
      <c r="C288" s="272"/>
      <c r="D288" s="272"/>
      <c r="E288" s="272"/>
      <c r="F288" s="272"/>
      <c r="G288" s="272"/>
      <c r="H288" s="272"/>
      <c r="I288" s="272"/>
      <c r="J288" s="272"/>
      <c r="K288" s="272"/>
      <c r="L288" s="272"/>
      <c r="M288" s="272"/>
      <c r="N288" s="272"/>
      <c r="O288" s="272"/>
      <c r="P288" s="272"/>
      <c r="Q288" s="272"/>
      <c r="R288" s="272"/>
      <c r="S288" s="272"/>
      <c r="T288" s="272"/>
      <c r="U288" s="272"/>
      <c r="V288" s="272"/>
      <c r="W288" s="272"/>
      <c r="X288" s="272"/>
      <c r="Y288" s="272"/>
      <c r="Z288" s="272"/>
    </row>
    <row r="289" spans="1:26" ht="12.75" customHeight="1" x14ac:dyDescent="0.25">
      <c r="A289" s="272"/>
      <c r="B289" s="272"/>
      <c r="C289" s="272"/>
      <c r="D289" s="272"/>
      <c r="E289" s="272"/>
      <c r="F289" s="272"/>
      <c r="G289" s="272"/>
      <c r="H289" s="272"/>
      <c r="I289" s="272"/>
      <c r="J289" s="272"/>
      <c r="K289" s="272"/>
      <c r="L289" s="272"/>
      <c r="M289" s="272"/>
      <c r="N289" s="272"/>
      <c r="O289" s="272"/>
      <c r="P289" s="272"/>
      <c r="Q289" s="272"/>
      <c r="R289" s="272"/>
      <c r="S289" s="272"/>
      <c r="T289" s="272"/>
      <c r="U289" s="272"/>
      <c r="V289" s="272"/>
      <c r="W289" s="272"/>
      <c r="X289" s="272"/>
      <c r="Y289" s="272"/>
      <c r="Z289" s="272"/>
    </row>
    <row r="290" spans="1:26" ht="12.75" customHeight="1" x14ac:dyDescent="0.25">
      <c r="A290" s="272"/>
      <c r="B290" s="272"/>
      <c r="C290" s="272"/>
      <c r="D290" s="272"/>
      <c r="E290" s="272"/>
      <c r="F290" s="272"/>
      <c r="G290" s="272"/>
      <c r="H290" s="272"/>
      <c r="I290" s="272"/>
      <c r="J290" s="272"/>
      <c r="K290" s="272"/>
      <c r="L290" s="272"/>
      <c r="M290" s="272"/>
      <c r="N290" s="272"/>
      <c r="O290" s="272"/>
      <c r="P290" s="272"/>
      <c r="Q290" s="272"/>
      <c r="R290" s="272"/>
      <c r="S290" s="272"/>
      <c r="T290" s="272"/>
      <c r="U290" s="272"/>
      <c r="V290" s="272"/>
      <c r="W290" s="272"/>
      <c r="X290" s="272"/>
      <c r="Y290" s="272"/>
      <c r="Z290" s="272"/>
    </row>
    <row r="291" spans="1:26" ht="12.75" customHeight="1" x14ac:dyDescent="0.25">
      <c r="A291" s="272"/>
      <c r="B291" s="272"/>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row>
    <row r="292" spans="1:26" ht="12.75" customHeight="1" x14ac:dyDescent="0.25">
      <c r="A292" s="272"/>
      <c r="B292" s="272"/>
      <c r="C292" s="272"/>
      <c r="D292" s="272"/>
      <c r="E292" s="272"/>
      <c r="F292" s="272"/>
      <c r="G292" s="272"/>
      <c r="H292" s="272"/>
      <c r="I292" s="272"/>
      <c r="J292" s="272"/>
      <c r="K292" s="272"/>
      <c r="L292" s="272"/>
      <c r="M292" s="272"/>
      <c r="N292" s="272"/>
      <c r="O292" s="272"/>
      <c r="P292" s="272"/>
      <c r="Q292" s="272"/>
      <c r="R292" s="272"/>
      <c r="S292" s="272"/>
      <c r="T292" s="272"/>
      <c r="U292" s="272"/>
      <c r="V292" s="272"/>
      <c r="W292" s="272"/>
      <c r="X292" s="272"/>
      <c r="Y292" s="272"/>
      <c r="Z292" s="272"/>
    </row>
    <row r="293" spans="1:26" ht="12.75" customHeight="1" x14ac:dyDescent="0.25">
      <c r="A293" s="272"/>
      <c r="B293" s="272"/>
      <c r="C293" s="272"/>
      <c r="D293" s="272"/>
      <c r="E293" s="272"/>
      <c r="F293" s="272"/>
      <c r="G293" s="272"/>
      <c r="H293" s="272"/>
      <c r="I293" s="272"/>
      <c r="J293" s="272"/>
      <c r="K293" s="272"/>
      <c r="L293" s="272"/>
      <c r="M293" s="272"/>
      <c r="N293" s="272"/>
      <c r="O293" s="272"/>
      <c r="P293" s="272"/>
      <c r="Q293" s="272"/>
      <c r="R293" s="272"/>
      <c r="S293" s="272"/>
      <c r="T293" s="272"/>
      <c r="U293" s="272"/>
      <c r="V293" s="272"/>
      <c r="W293" s="272"/>
      <c r="X293" s="272"/>
      <c r="Y293" s="272"/>
      <c r="Z293" s="272"/>
    </row>
    <row r="294" spans="1:26" ht="12.75" customHeight="1" x14ac:dyDescent="0.25">
      <c r="A294" s="272"/>
      <c r="B294" s="272"/>
      <c r="C294" s="272"/>
      <c r="D294" s="272"/>
      <c r="E294" s="272"/>
      <c r="F294" s="272"/>
      <c r="G294" s="272"/>
      <c r="H294" s="272"/>
      <c r="I294" s="272"/>
      <c r="J294" s="272"/>
      <c r="K294" s="272"/>
      <c r="L294" s="272"/>
      <c r="M294" s="272"/>
      <c r="N294" s="272"/>
      <c r="O294" s="272"/>
      <c r="P294" s="272"/>
      <c r="Q294" s="272"/>
      <c r="R294" s="272"/>
      <c r="S294" s="272"/>
      <c r="T294" s="272"/>
      <c r="U294" s="272"/>
      <c r="V294" s="272"/>
      <c r="W294" s="272"/>
      <c r="X294" s="272"/>
      <c r="Y294" s="272"/>
      <c r="Z294" s="272"/>
    </row>
    <row r="295" spans="1:26" ht="12.75" customHeight="1" x14ac:dyDescent="0.25">
      <c r="A295" s="272"/>
      <c r="B295" s="272"/>
      <c r="C295" s="272"/>
      <c r="D295" s="272"/>
      <c r="E295" s="272"/>
      <c r="F295" s="272"/>
      <c r="G295" s="272"/>
      <c r="H295" s="272"/>
      <c r="I295" s="272"/>
      <c r="J295" s="272"/>
      <c r="K295" s="272"/>
      <c r="L295" s="272"/>
      <c r="M295" s="272"/>
      <c r="N295" s="272"/>
      <c r="O295" s="272"/>
      <c r="P295" s="272"/>
      <c r="Q295" s="272"/>
      <c r="R295" s="272"/>
      <c r="S295" s="272"/>
      <c r="T295" s="272"/>
      <c r="U295" s="272"/>
      <c r="V295" s="272"/>
      <c r="W295" s="272"/>
      <c r="X295" s="272"/>
      <c r="Y295" s="272"/>
      <c r="Z295" s="272"/>
    </row>
    <row r="296" spans="1:26" ht="12.75" customHeight="1" x14ac:dyDescent="0.25">
      <c r="A296" s="272"/>
      <c r="B296" s="272"/>
      <c r="C296" s="272"/>
      <c r="D296" s="272"/>
      <c r="E296" s="272"/>
      <c r="F296" s="272"/>
      <c r="G296" s="272"/>
      <c r="H296" s="272"/>
      <c r="I296" s="272"/>
      <c r="J296" s="272"/>
      <c r="K296" s="272"/>
      <c r="L296" s="272"/>
      <c r="M296" s="272"/>
      <c r="N296" s="272"/>
      <c r="O296" s="272"/>
      <c r="P296" s="272"/>
      <c r="Q296" s="272"/>
      <c r="R296" s="272"/>
      <c r="S296" s="272"/>
      <c r="T296" s="272"/>
      <c r="U296" s="272"/>
      <c r="V296" s="272"/>
      <c r="W296" s="272"/>
      <c r="X296" s="272"/>
      <c r="Y296" s="272"/>
      <c r="Z296" s="272"/>
    </row>
    <row r="297" spans="1:26" ht="12.75" customHeight="1" x14ac:dyDescent="0.25">
      <c r="A297" s="272"/>
      <c r="B297" s="272"/>
      <c r="C297" s="272"/>
      <c r="D297" s="272"/>
      <c r="E297" s="272"/>
      <c r="F297" s="272"/>
      <c r="G297" s="272"/>
      <c r="H297" s="272"/>
      <c r="I297" s="272"/>
      <c r="J297" s="272"/>
      <c r="K297" s="272"/>
      <c r="L297" s="272"/>
      <c r="M297" s="272"/>
      <c r="N297" s="272"/>
      <c r="O297" s="272"/>
      <c r="P297" s="272"/>
      <c r="Q297" s="272"/>
      <c r="R297" s="272"/>
      <c r="S297" s="272"/>
      <c r="T297" s="272"/>
      <c r="U297" s="272"/>
      <c r="V297" s="272"/>
      <c r="W297" s="272"/>
      <c r="X297" s="272"/>
      <c r="Y297" s="272"/>
      <c r="Z297" s="272"/>
    </row>
    <row r="298" spans="1:26" ht="12.75" customHeight="1" x14ac:dyDescent="0.25">
      <c r="A298" s="272"/>
      <c r="B298" s="272"/>
      <c r="C298" s="272"/>
      <c r="D298" s="272"/>
      <c r="E298" s="272"/>
      <c r="F298" s="272"/>
      <c r="G298" s="272"/>
      <c r="H298" s="272"/>
      <c r="I298" s="272"/>
      <c r="J298" s="272"/>
      <c r="K298" s="272"/>
      <c r="L298" s="272"/>
      <c r="M298" s="272"/>
      <c r="N298" s="272"/>
      <c r="O298" s="272"/>
      <c r="P298" s="272"/>
      <c r="Q298" s="272"/>
      <c r="R298" s="272"/>
      <c r="S298" s="272"/>
      <c r="T298" s="272"/>
      <c r="U298" s="272"/>
      <c r="V298" s="272"/>
      <c r="W298" s="272"/>
      <c r="X298" s="272"/>
      <c r="Y298" s="272"/>
      <c r="Z298" s="272"/>
    </row>
    <row r="299" spans="1:26" ht="12.75" customHeight="1" x14ac:dyDescent="0.25">
      <c r="A299" s="272"/>
      <c r="B299" s="272"/>
      <c r="C299" s="272"/>
      <c r="D299" s="272"/>
      <c r="E299" s="272"/>
      <c r="F299" s="272"/>
      <c r="G299" s="272"/>
      <c r="H299" s="272"/>
      <c r="I299" s="272"/>
      <c r="J299" s="272"/>
      <c r="K299" s="272"/>
      <c r="L299" s="272"/>
      <c r="M299" s="272"/>
      <c r="N299" s="272"/>
      <c r="O299" s="272"/>
      <c r="P299" s="272"/>
      <c r="Q299" s="272"/>
      <c r="R299" s="272"/>
      <c r="S299" s="272"/>
      <c r="T299" s="272"/>
      <c r="U299" s="272"/>
      <c r="V299" s="272"/>
      <c r="W299" s="272"/>
      <c r="X299" s="272"/>
      <c r="Y299" s="272"/>
      <c r="Z299" s="272"/>
    </row>
    <row r="300" spans="1:26" ht="12.75" customHeight="1" x14ac:dyDescent="0.25">
      <c r="A300" s="272"/>
      <c r="B300" s="272"/>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row>
    <row r="301" spans="1:26" ht="12.75" customHeight="1" x14ac:dyDescent="0.25">
      <c r="A301" s="272"/>
      <c r="B301" s="272"/>
      <c r="C301" s="272"/>
      <c r="D301" s="272"/>
      <c r="E301" s="272"/>
      <c r="F301" s="272"/>
      <c r="G301" s="272"/>
      <c r="H301" s="272"/>
      <c r="I301" s="272"/>
      <c r="J301" s="272"/>
      <c r="K301" s="272"/>
      <c r="L301" s="272"/>
      <c r="M301" s="272"/>
      <c r="N301" s="272"/>
      <c r="O301" s="272"/>
      <c r="P301" s="272"/>
      <c r="Q301" s="272"/>
      <c r="R301" s="272"/>
      <c r="S301" s="272"/>
      <c r="T301" s="272"/>
      <c r="U301" s="272"/>
      <c r="V301" s="272"/>
      <c r="W301" s="272"/>
      <c r="X301" s="272"/>
      <c r="Y301" s="272"/>
      <c r="Z301" s="272"/>
    </row>
    <row r="302" spans="1:26" ht="12.75" customHeight="1" x14ac:dyDescent="0.25">
      <c r="A302" s="272"/>
      <c r="B302" s="272"/>
      <c r="C302" s="272"/>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2"/>
    </row>
    <row r="303" spans="1:26" ht="12.75" customHeight="1" x14ac:dyDescent="0.25">
      <c r="A303" s="272"/>
      <c r="B303" s="272"/>
      <c r="C303" s="272"/>
      <c r="D303" s="272"/>
      <c r="E303" s="272"/>
      <c r="F303" s="272"/>
      <c r="G303" s="272"/>
      <c r="H303" s="272"/>
      <c r="I303" s="272"/>
      <c r="J303" s="272"/>
      <c r="K303" s="272"/>
      <c r="L303" s="272"/>
      <c r="M303" s="272"/>
      <c r="N303" s="272"/>
      <c r="O303" s="272"/>
      <c r="P303" s="272"/>
      <c r="Q303" s="272"/>
      <c r="R303" s="272"/>
      <c r="S303" s="272"/>
      <c r="T303" s="272"/>
      <c r="U303" s="272"/>
      <c r="V303" s="272"/>
      <c r="W303" s="272"/>
      <c r="X303" s="272"/>
      <c r="Y303" s="272"/>
      <c r="Z303" s="272"/>
    </row>
    <row r="304" spans="1:26" ht="12.75" customHeight="1" x14ac:dyDescent="0.25">
      <c r="A304" s="272"/>
      <c r="B304" s="272"/>
      <c r="C304" s="272"/>
      <c r="D304" s="272"/>
      <c r="E304" s="272"/>
      <c r="F304" s="272"/>
      <c r="G304" s="272"/>
      <c r="H304" s="272"/>
      <c r="I304" s="272"/>
      <c r="J304" s="272"/>
      <c r="K304" s="272"/>
      <c r="L304" s="272"/>
      <c r="M304" s="272"/>
      <c r="N304" s="272"/>
      <c r="O304" s="272"/>
      <c r="P304" s="272"/>
      <c r="Q304" s="272"/>
      <c r="R304" s="272"/>
      <c r="S304" s="272"/>
      <c r="T304" s="272"/>
      <c r="U304" s="272"/>
      <c r="V304" s="272"/>
      <c r="W304" s="272"/>
      <c r="X304" s="272"/>
      <c r="Y304" s="272"/>
      <c r="Z304" s="272"/>
    </row>
    <row r="305" spans="1:26" ht="12.75" customHeight="1" x14ac:dyDescent="0.25">
      <c r="A305" s="272"/>
      <c r="B305" s="272"/>
      <c r="C305" s="272"/>
      <c r="D305" s="272"/>
      <c r="E305" s="272"/>
      <c r="F305" s="272"/>
      <c r="G305" s="272"/>
      <c r="H305" s="272"/>
      <c r="I305" s="272"/>
      <c r="J305" s="272"/>
      <c r="K305" s="272"/>
      <c r="L305" s="272"/>
      <c r="M305" s="272"/>
      <c r="N305" s="272"/>
      <c r="O305" s="272"/>
      <c r="P305" s="272"/>
      <c r="Q305" s="272"/>
      <c r="R305" s="272"/>
      <c r="S305" s="272"/>
      <c r="T305" s="272"/>
      <c r="U305" s="272"/>
      <c r="V305" s="272"/>
      <c r="W305" s="272"/>
      <c r="X305" s="272"/>
      <c r="Y305" s="272"/>
      <c r="Z305" s="272"/>
    </row>
    <row r="306" spans="1:26" ht="12.75" customHeight="1" x14ac:dyDescent="0.25">
      <c r="A306" s="272"/>
      <c r="B306" s="272"/>
      <c r="C306" s="272"/>
      <c r="D306" s="272"/>
      <c r="E306" s="272"/>
      <c r="F306" s="272"/>
      <c r="G306" s="272"/>
      <c r="H306" s="272"/>
      <c r="I306" s="272"/>
      <c r="J306" s="272"/>
      <c r="K306" s="272"/>
      <c r="L306" s="272"/>
      <c r="M306" s="272"/>
      <c r="N306" s="272"/>
      <c r="O306" s="272"/>
      <c r="P306" s="272"/>
      <c r="Q306" s="272"/>
      <c r="R306" s="272"/>
      <c r="S306" s="272"/>
      <c r="T306" s="272"/>
      <c r="U306" s="272"/>
      <c r="V306" s="272"/>
      <c r="W306" s="272"/>
      <c r="X306" s="272"/>
      <c r="Y306" s="272"/>
      <c r="Z306" s="272"/>
    </row>
    <row r="307" spans="1:26" ht="12.75" customHeight="1" x14ac:dyDescent="0.25">
      <c r="A307" s="272"/>
      <c r="B307" s="272"/>
      <c r="C307" s="272"/>
      <c r="D307" s="272"/>
      <c r="E307" s="272"/>
      <c r="F307" s="272"/>
      <c r="G307" s="272"/>
      <c r="H307" s="272"/>
      <c r="I307" s="272"/>
      <c r="J307" s="272"/>
      <c r="K307" s="272"/>
      <c r="L307" s="272"/>
      <c r="M307" s="272"/>
      <c r="N307" s="272"/>
      <c r="O307" s="272"/>
      <c r="P307" s="272"/>
      <c r="Q307" s="272"/>
      <c r="R307" s="272"/>
      <c r="S307" s="272"/>
      <c r="T307" s="272"/>
      <c r="U307" s="272"/>
      <c r="V307" s="272"/>
      <c r="W307" s="272"/>
      <c r="X307" s="272"/>
      <c r="Y307" s="272"/>
      <c r="Z307" s="272"/>
    </row>
    <row r="308" spans="1:26" ht="12.75" customHeight="1" x14ac:dyDescent="0.25">
      <c r="A308" s="272"/>
      <c r="B308" s="272"/>
      <c r="C308" s="272"/>
      <c r="D308" s="272"/>
      <c r="E308" s="272"/>
      <c r="F308" s="272"/>
      <c r="G308" s="272"/>
      <c r="H308" s="272"/>
      <c r="I308" s="272"/>
      <c r="J308" s="272"/>
      <c r="K308" s="272"/>
      <c r="L308" s="272"/>
      <c r="M308" s="272"/>
      <c r="N308" s="272"/>
      <c r="O308" s="272"/>
      <c r="P308" s="272"/>
      <c r="Q308" s="272"/>
      <c r="R308" s="272"/>
      <c r="S308" s="272"/>
      <c r="T308" s="272"/>
      <c r="U308" s="272"/>
      <c r="V308" s="272"/>
      <c r="W308" s="272"/>
      <c r="X308" s="272"/>
      <c r="Y308" s="272"/>
      <c r="Z308" s="272"/>
    </row>
    <row r="309" spans="1:26" ht="12.75" customHeight="1" x14ac:dyDescent="0.25">
      <c r="A309" s="272"/>
      <c r="B309" s="272"/>
      <c r="C309" s="272"/>
      <c r="D309" s="272"/>
      <c r="E309" s="272"/>
      <c r="F309" s="272"/>
      <c r="G309" s="272"/>
      <c r="H309" s="272"/>
      <c r="I309" s="272"/>
      <c r="J309" s="272"/>
      <c r="K309" s="272"/>
      <c r="L309" s="272"/>
      <c r="M309" s="272"/>
      <c r="N309" s="272"/>
      <c r="O309" s="272"/>
      <c r="P309" s="272"/>
      <c r="Q309" s="272"/>
      <c r="R309" s="272"/>
      <c r="S309" s="272"/>
      <c r="T309" s="272"/>
      <c r="U309" s="272"/>
      <c r="V309" s="272"/>
      <c r="W309" s="272"/>
      <c r="X309" s="272"/>
      <c r="Y309" s="272"/>
      <c r="Z309" s="272"/>
    </row>
    <row r="310" spans="1:26" ht="12.75" customHeight="1" x14ac:dyDescent="0.25">
      <c r="A310" s="272"/>
      <c r="B310" s="272"/>
      <c r="C310" s="272"/>
      <c r="D310" s="272"/>
      <c r="E310" s="272"/>
      <c r="F310" s="272"/>
      <c r="G310" s="272"/>
      <c r="H310" s="272"/>
      <c r="I310" s="272"/>
      <c r="J310" s="272"/>
      <c r="K310" s="272"/>
      <c r="L310" s="272"/>
      <c r="M310" s="272"/>
      <c r="N310" s="272"/>
      <c r="O310" s="272"/>
      <c r="P310" s="272"/>
      <c r="Q310" s="272"/>
      <c r="R310" s="272"/>
      <c r="S310" s="272"/>
      <c r="T310" s="272"/>
      <c r="U310" s="272"/>
      <c r="V310" s="272"/>
      <c r="W310" s="272"/>
      <c r="X310" s="272"/>
      <c r="Y310" s="272"/>
      <c r="Z310" s="272"/>
    </row>
    <row r="311" spans="1:26" ht="12.75" customHeight="1" x14ac:dyDescent="0.25">
      <c r="A311" s="272"/>
      <c r="B311" s="272"/>
      <c r="C311" s="272"/>
      <c r="D311" s="272"/>
      <c r="E311" s="272"/>
      <c r="F311" s="272"/>
      <c r="G311" s="272"/>
      <c r="H311" s="272"/>
      <c r="I311" s="272"/>
      <c r="J311" s="272"/>
      <c r="K311" s="272"/>
      <c r="L311" s="272"/>
      <c r="M311" s="272"/>
      <c r="N311" s="272"/>
      <c r="O311" s="272"/>
      <c r="P311" s="272"/>
      <c r="Q311" s="272"/>
      <c r="R311" s="272"/>
      <c r="S311" s="272"/>
      <c r="T311" s="272"/>
      <c r="U311" s="272"/>
      <c r="V311" s="272"/>
      <c r="W311" s="272"/>
      <c r="X311" s="272"/>
      <c r="Y311" s="272"/>
      <c r="Z311" s="272"/>
    </row>
    <row r="312" spans="1:26" ht="12.75" customHeight="1" x14ac:dyDescent="0.25">
      <c r="A312" s="272"/>
      <c r="B312" s="272"/>
      <c r="C312" s="272"/>
      <c r="D312" s="272"/>
      <c r="E312" s="272"/>
      <c r="F312" s="272"/>
      <c r="G312" s="272"/>
      <c r="H312" s="272"/>
      <c r="I312" s="272"/>
      <c r="J312" s="272"/>
      <c r="K312" s="272"/>
      <c r="L312" s="272"/>
      <c r="M312" s="272"/>
      <c r="N312" s="272"/>
      <c r="O312" s="272"/>
      <c r="P312" s="272"/>
      <c r="Q312" s="272"/>
      <c r="R312" s="272"/>
      <c r="S312" s="272"/>
      <c r="T312" s="272"/>
      <c r="U312" s="272"/>
      <c r="V312" s="272"/>
      <c r="W312" s="272"/>
      <c r="X312" s="272"/>
      <c r="Y312" s="272"/>
      <c r="Z312" s="272"/>
    </row>
    <row r="313" spans="1:26" ht="12.75" customHeight="1" x14ac:dyDescent="0.25">
      <c r="A313" s="272"/>
      <c r="B313" s="272"/>
      <c r="C313" s="272"/>
      <c r="D313" s="272"/>
      <c r="E313" s="272"/>
      <c r="F313" s="272"/>
      <c r="G313" s="272"/>
      <c r="H313" s="272"/>
      <c r="I313" s="272"/>
      <c r="J313" s="272"/>
      <c r="K313" s="272"/>
      <c r="L313" s="272"/>
      <c r="M313" s="272"/>
      <c r="N313" s="272"/>
      <c r="O313" s="272"/>
      <c r="P313" s="272"/>
      <c r="Q313" s="272"/>
      <c r="R313" s="272"/>
      <c r="S313" s="272"/>
      <c r="T313" s="272"/>
      <c r="U313" s="272"/>
      <c r="V313" s="272"/>
      <c r="W313" s="272"/>
      <c r="X313" s="272"/>
      <c r="Y313" s="272"/>
      <c r="Z313" s="272"/>
    </row>
    <row r="314" spans="1:26" ht="12.75" customHeight="1" x14ac:dyDescent="0.25">
      <c r="A314" s="272"/>
      <c r="B314" s="272"/>
      <c r="C314" s="272"/>
      <c r="D314" s="272"/>
      <c r="E314" s="272"/>
      <c r="F314" s="272"/>
      <c r="G314" s="272"/>
      <c r="H314" s="272"/>
      <c r="I314" s="272"/>
      <c r="J314" s="272"/>
      <c r="K314" s="272"/>
      <c r="L314" s="272"/>
      <c r="M314" s="272"/>
      <c r="N314" s="272"/>
      <c r="O314" s="272"/>
      <c r="P314" s="272"/>
      <c r="Q314" s="272"/>
      <c r="R314" s="272"/>
      <c r="S314" s="272"/>
      <c r="T314" s="272"/>
      <c r="U314" s="272"/>
      <c r="V314" s="272"/>
      <c r="W314" s="272"/>
      <c r="X314" s="272"/>
      <c r="Y314" s="272"/>
      <c r="Z314" s="272"/>
    </row>
    <row r="315" spans="1:26" ht="12.75" customHeight="1" x14ac:dyDescent="0.25">
      <c r="A315" s="272"/>
      <c r="B315" s="272"/>
      <c r="C315" s="272"/>
      <c r="D315" s="272"/>
      <c r="E315" s="272"/>
      <c r="F315" s="272"/>
      <c r="G315" s="272"/>
      <c r="H315" s="272"/>
      <c r="I315" s="272"/>
      <c r="J315" s="272"/>
      <c r="K315" s="272"/>
      <c r="L315" s="272"/>
      <c r="M315" s="272"/>
      <c r="N315" s="272"/>
      <c r="O315" s="272"/>
      <c r="P315" s="272"/>
      <c r="Q315" s="272"/>
      <c r="R315" s="272"/>
      <c r="S315" s="272"/>
      <c r="T315" s="272"/>
      <c r="U315" s="272"/>
      <c r="V315" s="272"/>
      <c r="W315" s="272"/>
      <c r="X315" s="272"/>
      <c r="Y315" s="272"/>
      <c r="Z315" s="272"/>
    </row>
    <row r="316" spans="1:26" ht="12.75" customHeight="1" x14ac:dyDescent="0.25">
      <c r="A316" s="272"/>
      <c r="B316" s="272"/>
      <c r="C316" s="272"/>
      <c r="D316" s="272"/>
      <c r="E316" s="272"/>
      <c r="F316" s="272"/>
      <c r="G316" s="272"/>
      <c r="H316" s="272"/>
      <c r="I316" s="272"/>
      <c r="J316" s="272"/>
      <c r="K316" s="272"/>
      <c r="L316" s="272"/>
      <c r="M316" s="272"/>
      <c r="N316" s="272"/>
      <c r="O316" s="272"/>
      <c r="P316" s="272"/>
      <c r="Q316" s="272"/>
      <c r="R316" s="272"/>
      <c r="S316" s="272"/>
      <c r="T316" s="272"/>
      <c r="U316" s="272"/>
      <c r="V316" s="272"/>
      <c r="W316" s="272"/>
      <c r="X316" s="272"/>
      <c r="Y316" s="272"/>
      <c r="Z316" s="272"/>
    </row>
    <row r="317" spans="1:26" ht="12.75" customHeight="1" x14ac:dyDescent="0.25">
      <c r="A317" s="272"/>
      <c r="B317" s="272"/>
      <c r="C317" s="272"/>
      <c r="D317" s="272"/>
      <c r="E317" s="272"/>
      <c r="F317" s="272"/>
      <c r="G317" s="272"/>
      <c r="H317" s="272"/>
      <c r="I317" s="272"/>
      <c r="J317" s="272"/>
      <c r="K317" s="272"/>
      <c r="L317" s="272"/>
      <c r="M317" s="272"/>
      <c r="N317" s="272"/>
      <c r="O317" s="272"/>
      <c r="P317" s="272"/>
      <c r="Q317" s="272"/>
      <c r="R317" s="272"/>
      <c r="S317" s="272"/>
      <c r="T317" s="272"/>
      <c r="U317" s="272"/>
      <c r="V317" s="272"/>
      <c r="W317" s="272"/>
      <c r="X317" s="272"/>
      <c r="Y317" s="272"/>
      <c r="Z317" s="272"/>
    </row>
    <row r="318" spans="1:26" ht="12.75" customHeight="1" x14ac:dyDescent="0.25">
      <c r="A318" s="272"/>
      <c r="B318" s="272"/>
      <c r="C318" s="272"/>
      <c r="D318" s="272"/>
      <c r="E318" s="272"/>
      <c r="F318" s="272"/>
      <c r="G318" s="272"/>
      <c r="H318" s="272"/>
      <c r="I318" s="272"/>
      <c r="J318" s="272"/>
      <c r="K318" s="272"/>
      <c r="L318" s="272"/>
      <c r="M318" s="272"/>
      <c r="N318" s="272"/>
      <c r="O318" s="272"/>
      <c r="P318" s="272"/>
      <c r="Q318" s="272"/>
      <c r="R318" s="272"/>
      <c r="S318" s="272"/>
      <c r="T318" s="272"/>
      <c r="U318" s="272"/>
      <c r="V318" s="272"/>
      <c r="W318" s="272"/>
      <c r="X318" s="272"/>
      <c r="Y318" s="272"/>
      <c r="Z318" s="272"/>
    </row>
    <row r="319" spans="1:26" ht="12.75" customHeight="1" x14ac:dyDescent="0.25">
      <c r="A319" s="272"/>
      <c r="B319" s="272"/>
      <c r="C319" s="272"/>
      <c r="D319" s="272"/>
      <c r="E319" s="272"/>
      <c r="F319" s="272"/>
      <c r="G319" s="272"/>
      <c r="H319" s="272"/>
      <c r="I319" s="272"/>
      <c r="J319" s="272"/>
      <c r="K319" s="272"/>
      <c r="L319" s="272"/>
      <c r="M319" s="272"/>
      <c r="N319" s="272"/>
      <c r="O319" s="272"/>
      <c r="P319" s="272"/>
      <c r="Q319" s="272"/>
      <c r="R319" s="272"/>
      <c r="S319" s="272"/>
      <c r="T319" s="272"/>
      <c r="U319" s="272"/>
      <c r="V319" s="272"/>
      <c r="W319" s="272"/>
      <c r="X319" s="272"/>
      <c r="Y319" s="272"/>
      <c r="Z319" s="272"/>
    </row>
    <row r="320" spans="1:26" ht="12.75" customHeight="1" x14ac:dyDescent="0.25">
      <c r="A320" s="272"/>
      <c r="B320" s="272"/>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row>
    <row r="321" spans="1:26" ht="12.75" customHeight="1" x14ac:dyDescent="0.25">
      <c r="A321" s="272"/>
      <c r="B321" s="272"/>
      <c r="C321" s="272"/>
      <c r="D321" s="272"/>
      <c r="E321" s="272"/>
      <c r="F321" s="272"/>
      <c r="G321" s="272"/>
      <c r="H321" s="272"/>
      <c r="I321" s="272"/>
      <c r="J321" s="272"/>
      <c r="K321" s="272"/>
      <c r="L321" s="272"/>
      <c r="M321" s="272"/>
      <c r="N321" s="272"/>
      <c r="O321" s="272"/>
      <c r="P321" s="272"/>
      <c r="Q321" s="272"/>
      <c r="R321" s="272"/>
      <c r="S321" s="272"/>
      <c r="T321" s="272"/>
      <c r="U321" s="272"/>
      <c r="V321" s="272"/>
      <c r="W321" s="272"/>
      <c r="X321" s="272"/>
      <c r="Y321" s="272"/>
      <c r="Z321" s="272"/>
    </row>
    <row r="322" spans="1:26" ht="12.75" customHeight="1" x14ac:dyDescent="0.25">
      <c r="A322" s="272"/>
      <c r="B322" s="272"/>
      <c r="C322" s="272"/>
      <c r="D322" s="272"/>
      <c r="E322" s="272"/>
      <c r="F322" s="272"/>
      <c r="G322" s="272"/>
      <c r="H322" s="272"/>
      <c r="I322" s="272"/>
      <c r="J322" s="272"/>
      <c r="K322" s="272"/>
      <c r="L322" s="272"/>
      <c r="M322" s="272"/>
      <c r="N322" s="272"/>
      <c r="O322" s="272"/>
      <c r="P322" s="272"/>
      <c r="Q322" s="272"/>
      <c r="R322" s="272"/>
      <c r="S322" s="272"/>
      <c r="T322" s="272"/>
      <c r="U322" s="272"/>
      <c r="V322" s="272"/>
      <c r="W322" s="272"/>
      <c r="X322" s="272"/>
      <c r="Y322" s="272"/>
      <c r="Z322" s="272"/>
    </row>
    <row r="323" spans="1:26" ht="12.75" customHeight="1" x14ac:dyDescent="0.25">
      <c r="A323" s="272"/>
      <c r="B323" s="272"/>
      <c r="C323" s="272"/>
      <c r="D323" s="272"/>
      <c r="E323" s="272"/>
      <c r="F323" s="272"/>
      <c r="G323" s="272"/>
      <c r="H323" s="272"/>
      <c r="I323" s="272"/>
      <c r="J323" s="272"/>
      <c r="K323" s="272"/>
      <c r="L323" s="272"/>
      <c r="M323" s="272"/>
      <c r="N323" s="272"/>
      <c r="O323" s="272"/>
      <c r="P323" s="272"/>
      <c r="Q323" s="272"/>
      <c r="R323" s="272"/>
      <c r="S323" s="272"/>
      <c r="T323" s="272"/>
      <c r="U323" s="272"/>
      <c r="V323" s="272"/>
      <c r="W323" s="272"/>
      <c r="X323" s="272"/>
      <c r="Y323" s="272"/>
      <c r="Z323" s="272"/>
    </row>
    <row r="324" spans="1:26" ht="12.75" customHeight="1" x14ac:dyDescent="0.25">
      <c r="A324" s="272"/>
      <c r="B324" s="272"/>
      <c r="C324" s="272"/>
      <c r="D324" s="272"/>
      <c r="E324" s="272"/>
      <c r="F324" s="272"/>
      <c r="G324" s="272"/>
      <c r="H324" s="272"/>
      <c r="I324" s="272"/>
      <c r="J324" s="272"/>
      <c r="K324" s="272"/>
      <c r="L324" s="272"/>
      <c r="M324" s="272"/>
      <c r="N324" s="272"/>
      <c r="O324" s="272"/>
      <c r="P324" s="272"/>
      <c r="Q324" s="272"/>
      <c r="R324" s="272"/>
      <c r="S324" s="272"/>
      <c r="T324" s="272"/>
      <c r="U324" s="272"/>
      <c r="V324" s="272"/>
      <c r="W324" s="272"/>
      <c r="X324" s="272"/>
      <c r="Y324" s="272"/>
      <c r="Z324" s="272"/>
    </row>
    <row r="325" spans="1:26" ht="12.75" customHeight="1" x14ac:dyDescent="0.25">
      <c r="A325" s="272"/>
      <c r="B325" s="272"/>
      <c r="C325" s="272"/>
      <c r="D325" s="272"/>
      <c r="E325" s="272"/>
      <c r="F325" s="272"/>
      <c r="G325" s="272"/>
      <c r="H325" s="272"/>
      <c r="I325" s="272"/>
      <c r="J325" s="272"/>
      <c r="K325" s="272"/>
      <c r="L325" s="272"/>
      <c r="M325" s="272"/>
      <c r="N325" s="272"/>
      <c r="O325" s="272"/>
      <c r="P325" s="272"/>
      <c r="Q325" s="272"/>
      <c r="R325" s="272"/>
      <c r="S325" s="272"/>
      <c r="T325" s="272"/>
      <c r="U325" s="272"/>
      <c r="V325" s="272"/>
      <c r="W325" s="272"/>
      <c r="X325" s="272"/>
      <c r="Y325" s="272"/>
      <c r="Z325" s="272"/>
    </row>
    <row r="326" spans="1:26" ht="12.75" customHeight="1" x14ac:dyDescent="0.25">
      <c r="A326" s="272"/>
      <c r="B326" s="272"/>
      <c r="C326" s="272"/>
      <c r="D326" s="272"/>
      <c r="E326" s="272"/>
      <c r="F326" s="272"/>
      <c r="G326" s="272"/>
      <c r="H326" s="272"/>
      <c r="I326" s="272"/>
      <c r="J326" s="272"/>
      <c r="K326" s="272"/>
      <c r="L326" s="272"/>
      <c r="M326" s="272"/>
      <c r="N326" s="272"/>
      <c r="O326" s="272"/>
      <c r="P326" s="272"/>
      <c r="Q326" s="272"/>
      <c r="R326" s="272"/>
      <c r="S326" s="272"/>
      <c r="T326" s="272"/>
      <c r="U326" s="272"/>
      <c r="V326" s="272"/>
      <c r="W326" s="272"/>
      <c r="X326" s="272"/>
      <c r="Y326" s="272"/>
      <c r="Z326" s="272"/>
    </row>
    <row r="327" spans="1:26" ht="12.75" customHeight="1" x14ac:dyDescent="0.25">
      <c r="A327" s="272"/>
      <c r="B327" s="272"/>
      <c r="C327" s="272"/>
      <c r="D327" s="272"/>
      <c r="E327" s="272"/>
      <c r="F327" s="272"/>
      <c r="G327" s="272"/>
      <c r="H327" s="272"/>
      <c r="I327" s="272"/>
      <c r="J327" s="272"/>
      <c r="K327" s="272"/>
      <c r="L327" s="272"/>
      <c r="M327" s="272"/>
      <c r="N327" s="272"/>
      <c r="O327" s="272"/>
      <c r="P327" s="272"/>
      <c r="Q327" s="272"/>
      <c r="R327" s="272"/>
      <c r="S327" s="272"/>
      <c r="T327" s="272"/>
      <c r="U327" s="272"/>
      <c r="V327" s="272"/>
      <c r="W327" s="272"/>
      <c r="X327" s="272"/>
      <c r="Y327" s="272"/>
      <c r="Z327" s="272"/>
    </row>
    <row r="328" spans="1:26" ht="12.75" customHeight="1" x14ac:dyDescent="0.25">
      <c r="A328" s="272"/>
      <c r="B328" s="272"/>
      <c r="C328" s="272"/>
      <c r="D328" s="272"/>
      <c r="E328" s="272"/>
      <c r="F328" s="272"/>
      <c r="G328" s="272"/>
      <c r="H328" s="272"/>
      <c r="I328" s="272"/>
      <c r="J328" s="272"/>
      <c r="K328" s="272"/>
      <c r="L328" s="272"/>
      <c r="M328" s="272"/>
      <c r="N328" s="272"/>
      <c r="O328" s="272"/>
      <c r="P328" s="272"/>
      <c r="Q328" s="272"/>
      <c r="R328" s="272"/>
      <c r="S328" s="272"/>
      <c r="T328" s="272"/>
      <c r="U328" s="272"/>
      <c r="V328" s="272"/>
      <c r="W328" s="272"/>
      <c r="X328" s="272"/>
      <c r="Y328" s="272"/>
      <c r="Z328" s="272"/>
    </row>
    <row r="329" spans="1:26" ht="12.75" customHeight="1" x14ac:dyDescent="0.25">
      <c r="A329" s="272"/>
      <c r="B329" s="272"/>
      <c r="C329" s="272"/>
      <c r="D329" s="272"/>
      <c r="E329" s="272"/>
      <c r="F329" s="272"/>
      <c r="G329" s="272"/>
      <c r="H329" s="272"/>
      <c r="I329" s="272"/>
      <c r="J329" s="272"/>
      <c r="K329" s="272"/>
      <c r="L329" s="272"/>
      <c r="M329" s="272"/>
      <c r="N329" s="272"/>
      <c r="O329" s="272"/>
      <c r="P329" s="272"/>
      <c r="Q329" s="272"/>
      <c r="R329" s="272"/>
      <c r="S329" s="272"/>
      <c r="T329" s="272"/>
      <c r="U329" s="272"/>
      <c r="V329" s="272"/>
      <c r="W329" s="272"/>
      <c r="X329" s="272"/>
      <c r="Y329" s="272"/>
      <c r="Z329" s="272"/>
    </row>
    <row r="330" spans="1:26" ht="12.75" customHeight="1" x14ac:dyDescent="0.25">
      <c r="A330" s="272"/>
      <c r="B330" s="272"/>
      <c r="C330" s="272"/>
      <c r="D330" s="272"/>
      <c r="E330" s="272"/>
      <c r="F330" s="272"/>
      <c r="G330" s="272"/>
      <c r="H330" s="272"/>
      <c r="I330" s="272"/>
      <c r="J330" s="272"/>
      <c r="K330" s="272"/>
      <c r="L330" s="272"/>
      <c r="M330" s="272"/>
      <c r="N330" s="272"/>
      <c r="O330" s="272"/>
      <c r="P330" s="272"/>
      <c r="Q330" s="272"/>
      <c r="R330" s="272"/>
      <c r="S330" s="272"/>
      <c r="T330" s="272"/>
      <c r="U330" s="272"/>
      <c r="V330" s="272"/>
      <c r="W330" s="272"/>
      <c r="X330" s="272"/>
      <c r="Y330" s="272"/>
      <c r="Z330" s="272"/>
    </row>
    <row r="331" spans="1:26" ht="12.75" customHeight="1" x14ac:dyDescent="0.25">
      <c r="A331" s="272"/>
      <c r="B331" s="272"/>
      <c r="C331" s="272"/>
      <c r="D331" s="272"/>
      <c r="E331" s="272"/>
      <c r="F331" s="272"/>
      <c r="G331" s="272"/>
      <c r="H331" s="272"/>
      <c r="I331" s="272"/>
      <c r="J331" s="272"/>
      <c r="K331" s="272"/>
      <c r="L331" s="272"/>
      <c r="M331" s="272"/>
      <c r="N331" s="272"/>
      <c r="O331" s="272"/>
      <c r="P331" s="272"/>
      <c r="Q331" s="272"/>
      <c r="R331" s="272"/>
      <c r="S331" s="272"/>
      <c r="T331" s="272"/>
      <c r="U331" s="272"/>
      <c r="V331" s="272"/>
      <c r="W331" s="272"/>
      <c r="X331" s="272"/>
      <c r="Y331" s="272"/>
      <c r="Z331" s="272"/>
    </row>
    <row r="332" spans="1:26" ht="12.75" customHeight="1" x14ac:dyDescent="0.25">
      <c r="A332" s="272"/>
      <c r="B332" s="272"/>
      <c r="C332" s="272"/>
      <c r="D332" s="272"/>
      <c r="E332" s="272"/>
      <c r="F332" s="272"/>
      <c r="G332" s="272"/>
      <c r="H332" s="272"/>
      <c r="I332" s="272"/>
      <c r="J332" s="272"/>
      <c r="K332" s="272"/>
      <c r="L332" s="272"/>
      <c r="M332" s="272"/>
      <c r="N332" s="272"/>
      <c r="O332" s="272"/>
      <c r="P332" s="272"/>
      <c r="Q332" s="272"/>
      <c r="R332" s="272"/>
      <c r="S332" s="272"/>
      <c r="T332" s="272"/>
      <c r="U332" s="272"/>
      <c r="V332" s="272"/>
      <c r="W332" s="272"/>
      <c r="X332" s="272"/>
      <c r="Y332" s="272"/>
      <c r="Z332" s="272"/>
    </row>
    <row r="333" spans="1:26" ht="12.75" customHeight="1" x14ac:dyDescent="0.25">
      <c r="A333" s="272"/>
      <c r="B333" s="272"/>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row>
    <row r="334" spans="1:26" ht="12.75" customHeight="1" x14ac:dyDescent="0.25">
      <c r="A334" s="272"/>
      <c r="B334" s="272"/>
      <c r="C334" s="272"/>
      <c r="D334" s="272"/>
      <c r="E334" s="272"/>
      <c r="F334" s="272"/>
      <c r="G334" s="272"/>
      <c r="H334" s="272"/>
      <c r="I334" s="272"/>
      <c r="J334" s="272"/>
      <c r="K334" s="272"/>
      <c r="L334" s="272"/>
      <c r="M334" s="272"/>
      <c r="N334" s="272"/>
      <c r="O334" s="272"/>
      <c r="P334" s="272"/>
      <c r="Q334" s="272"/>
      <c r="R334" s="272"/>
      <c r="S334" s="272"/>
      <c r="T334" s="272"/>
      <c r="U334" s="272"/>
      <c r="V334" s="272"/>
      <c r="W334" s="272"/>
      <c r="X334" s="272"/>
      <c r="Y334" s="272"/>
      <c r="Z334" s="272"/>
    </row>
    <row r="335" spans="1:26" ht="12.75" customHeight="1" x14ac:dyDescent="0.25">
      <c r="A335" s="272"/>
      <c r="B335" s="272"/>
      <c r="C335" s="272"/>
      <c r="D335" s="272"/>
      <c r="E335" s="272"/>
      <c r="F335" s="272"/>
      <c r="G335" s="272"/>
      <c r="H335" s="272"/>
      <c r="I335" s="272"/>
      <c r="J335" s="272"/>
      <c r="K335" s="272"/>
      <c r="L335" s="272"/>
      <c r="M335" s="272"/>
      <c r="N335" s="272"/>
      <c r="O335" s="272"/>
      <c r="P335" s="272"/>
      <c r="Q335" s="272"/>
      <c r="R335" s="272"/>
      <c r="S335" s="272"/>
      <c r="T335" s="272"/>
      <c r="U335" s="272"/>
      <c r="V335" s="272"/>
      <c r="W335" s="272"/>
      <c r="X335" s="272"/>
      <c r="Y335" s="272"/>
      <c r="Z335" s="272"/>
    </row>
    <row r="336" spans="1:26" ht="12.75" customHeight="1" x14ac:dyDescent="0.25">
      <c r="A336" s="272"/>
      <c r="B336" s="272"/>
      <c r="C336" s="272"/>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2"/>
    </row>
    <row r="337" spans="1:26" ht="12.75" customHeight="1" x14ac:dyDescent="0.25">
      <c r="A337" s="272"/>
      <c r="B337" s="272"/>
      <c r="C337" s="272"/>
      <c r="D337" s="272"/>
      <c r="E337" s="272"/>
      <c r="F337" s="272"/>
      <c r="G337" s="272"/>
      <c r="H337" s="272"/>
      <c r="I337" s="272"/>
      <c r="J337" s="272"/>
      <c r="K337" s="272"/>
      <c r="L337" s="272"/>
      <c r="M337" s="272"/>
      <c r="N337" s="272"/>
      <c r="O337" s="272"/>
      <c r="P337" s="272"/>
      <c r="Q337" s="272"/>
      <c r="R337" s="272"/>
      <c r="S337" s="272"/>
      <c r="T337" s="272"/>
      <c r="U337" s="272"/>
      <c r="V337" s="272"/>
      <c r="W337" s="272"/>
      <c r="X337" s="272"/>
      <c r="Y337" s="272"/>
      <c r="Z337" s="272"/>
    </row>
    <row r="338" spans="1:26" ht="12.75" customHeight="1" x14ac:dyDescent="0.25">
      <c r="A338" s="272"/>
      <c r="B338" s="272"/>
      <c r="C338" s="272"/>
      <c r="D338" s="272"/>
      <c r="E338" s="272"/>
      <c r="F338" s="272"/>
      <c r="G338" s="272"/>
      <c r="H338" s="272"/>
      <c r="I338" s="272"/>
      <c r="J338" s="272"/>
      <c r="K338" s="272"/>
      <c r="L338" s="272"/>
      <c r="M338" s="272"/>
      <c r="N338" s="272"/>
      <c r="O338" s="272"/>
      <c r="P338" s="272"/>
      <c r="Q338" s="272"/>
      <c r="R338" s="272"/>
      <c r="S338" s="272"/>
      <c r="T338" s="272"/>
      <c r="U338" s="272"/>
      <c r="V338" s="272"/>
      <c r="W338" s="272"/>
      <c r="X338" s="272"/>
      <c r="Y338" s="272"/>
      <c r="Z338" s="272"/>
    </row>
    <row r="339" spans="1:26" ht="12.75" customHeight="1" x14ac:dyDescent="0.25">
      <c r="A339" s="272"/>
      <c r="B339" s="272"/>
      <c r="C339" s="272"/>
      <c r="D339" s="272"/>
      <c r="E339" s="272"/>
      <c r="F339" s="272"/>
      <c r="G339" s="272"/>
      <c r="H339" s="272"/>
      <c r="I339" s="272"/>
      <c r="J339" s="272"/>
      <c r="K339" s="272"/>
      <c r="L339" s="272"/>
      <c r="M339" s="272"/>
      <c r="N339" s="272"/>
      <c r="O339" s="272"/>
      <c r="P339" s="272"/>
      <c r="Q339" s="272"/>
      <c r="R339" s="272"/>
      <c r="S339" s="272"/>
      <c r="T339" s="272"/>
      <c r="U339" s="272"/>
      <c r="V339" s="272"/>
      <c r="W339" s="272"/>
      <c r="X339" s="272"/>
      <c r="Y339" s="272"/>
      <c r="Z339" s="272"/>
    </row>
    <row r="340" spans="1:26" ht="12.75" customHeight="1" x14ac:dyDescent="0.25">
      <c r="A340" s="272"/>
      <c r="B340" s="272"/>
      <c r="C340" s="272"/>
      <c r="D340" s="272"/>
      <c r="E340" s="272"/>
      <c r="F340" s="272"/>
      <c r="G340" s="272"/>
      <c r="H340" s="272"/>
      <c r="I340" s="272"/>
      <c r="J340" s="272"/>
      <c r="K340" s="272"/>
      <c r="L340" s="272"/>
      <c r="M340" s="272"/>
      <c r="N340" s="272"/>
      <c r="O340" s="272"/>
      <c r="P340" s="272"/>
      <c r="Q340" s="272"/>
      <c r="R340" s="272"/>
      <c r="S340" s="272"/>
      <c r="T340" s="272"/>
      <c r="U340" s="272"/>
      <c r="V340" s="272"/>
      <c r="W340" s="272"/>
      <c r="X340" s="272"/>
      <c r="Y340" s="272"/>
      <c r="Z340" s="272"/>
    </row>
    <row r="341" spans="1:26" ht="12.75" customHeight="1" x14ac:dyDescent="0.25">
      <c r="A341" s="272"/>
      <c r="B341" s="272"/>
      <c r="C341" s="272"/>
      <c r="D341" s="272"/>
      <c r="E341" s="272"/>
      <c r="F341" s="272"/>
      <c r="G341" s="272"/>
      <c r="H341" s="272"/>
      <c r="I341" s="272"/>
      <c r="J341" s="272"/>
      <c r="K341" s="272"/>
      <c r="L341" s="272"/>
      <c r="M341" s="272"/>
      <c r="N341" s="272"/>
      <c r="O341" s="272"/>
      <c r="P341" s="272"/>
      <c r="Q341" s="272"/>
      <c r="R341" s="272"/>
      <c r="S341" s="272"/>
      <c r="T341" s="272"/>
      <c r="U341" s="272"/>
      <c r="V341" s="272"/>
      <c r="W341" s="272"/>
      <c r="X341" s="272"/>
      <c r="Y341" s="272"/>
      <c r="Z341" s="272"/>
    </row>
    <row r="342" spans="1:26" ht="12.75" customHeight="1" x14ac:dyDescent="0.25">
      <c r="A342" s="272"/>
      <c r="B342" s="272"/>
      <c r="C342" s="272"/>
      <c r="D342" s="272"/>
      <c r="E342" s="272"/>
      <c r="F342" s="272"/>
      <c r="G342" s="272"/>
      <c r="H342" s="272"/>
      <c r="I342" s="272"/>
      <c r="J342" s="272"/>
      <c r="K342" s="272"/>
      <c r="L342" s="272"/>
      <c r="M342" s="272"/>
      <c r="N342" s="272"/>
      <c r="O342" s="272"/>
      <c r="P342" s="272"/>
      <c r="Q342" s="272"/>
      <c r="R342" s="272"/>
      <c r="S342" s="272"/>
      <c r="T342" s="272"/>
      <c r="U342" s="272"/>
      <c r="V342" s="272"/>
      <c r="W342" s="272"/>
      <c r="X342" s="272"/>
      <c r="Y342" s="272"/>
      <c r="Z342" s="272"/>
    </row>
    <row r="343" spans="1:26" ht="12.75" customHeight="1" x14ac:dyDescent="0.25">
      <c r="A343" s="272"/>
      <c r="B343" s="272"/>
      <c r="C343" s="272"/>
      <c r="D343" s="272"/>
      <c r="E343" s="272"/>
      <c r="F343" s="272"/>
      <c r="G343" s="272"/>
      <c r="H343" s="272"/>
      <c r="I343" s="272"/>
      <c r="J343" s="272"/>
      <c r="K343" s="272"/>
      <c r="L343" s="272"/>
      <c r="M343" s="272"/>
      <c r="N343" s="272"/>
      <c r="O343" s="272"/>
      <c r="P343" s="272"/>
      <c r="Q343" s="272"/>
      <c r="R343" s="272"/>
      <c r="S343" s="272"/>
      <c r="T343" s="272"/>
      <c r="U343" s="272"/>
      <c r="V343" s="272"/>
      <c r="W343" s="272"/>
      <c r="X343" s="272"/>
      <c r="Y343" s="272"/>
      <c r="Z343" s="272"/>
    </row>
    <row r="344" spans="1:26" ht="12.75" customHeight="1" x14ac:dyDescent="0.25">
      <c r="A344" s="272"/>
      <c r="B344" s="272"/>
      <c r="C344" s="272"/>
      <c r="D344" s="272"/>
      <c r="E344" s="272"/>
      <c r="F344" s="272"/>
      <c r="G344" s="272"/>
      <c r="H344" s="272"/>
      <c r="I344" s="272"/>
      <c r="J344" s="272"/>
      <c r="K344" s="272"/>
      <c r="L344" s="272"/>
      <c r="M344" s="272"/>
      <c r="N344" s="272"/>
      <c r="O344" s="272"/>
      <c r="P344" s="272"/>
      <c r="Q344" s="272"/>
      <c r="R344" s="272"/>
      <c r="S344" s="272"/>
      <c r="T344" s="272"/>
      <c r="U344" s="272"/>
      <c r="V344" s="272"/>
      <c r="W344" s="272"/>
      <c r="X344" s="272"/>
      <c r="Y344" s="272"/>
      <c r="Z344" s="272"/>
    </row>
    <row r="345" spans="1:26" ht="12.75" customHeight="1" x14ac:dyDescent="0.25">
      <c r="A345" s="272"/>
      <c r="B345" s="272"/>
      <c r="C345" s="272"/>
      <c r="D345" s="272"/>
      <c r="E345" s="272"/>
      <c r="F345" s="272"/>
      <c r="G345" s="272"/>
      <c r="H345" s="272"/>
      <c r="I345" s="272"/>
      <c r="J345" s="272"/>
      <c r="K345" s="272"/>
      <c r="L345" s="272"/>
      <c r="M345" s="272"/>
      <c r="N345" s="272"/>
      <c r="O345" s="272"/>
      <c r="P345" s="272"/>
      <c r="Q345" s="272"/>
      <c r="R345" s="272"/>
      <c r="S345" s="272"/>
      <c r="T345" s="272"/>
      <c r="U345" s="272"/>
      <c r="V345" s="272"/>
      <c r="W345" s="272"/>
      <c r="X345" s="272"/>
      <c r="Y345" s="272"/>
      <c r="Z345" s="272"/>
    </row>
    <row r="346" spans="1:26" ht="12.75" customHeight="1" x14ac:dyDescent="0.25">
      <c r="A346" s="272"/>
      <c r="B346" s="272"/>
      <c r="C346" s="272"/>
      <c r="D346" s="272"/>
      <c r="E346" s="272"/>
      <c r="F346" s="272"/>
      <c r="G346" s="272"/>
      <c r="H346" s="272"/>
      <c r="I346" s="272"/>
      <c r="J346" s="272"/>
      <c r="K346" s="272"/>
      <c r="L346" s="272"/>
      <c r="M346" s="272"/>
      <c r="N346" s="272"/>
      <c r="O346" s="272"/>
      <c r="P346" s="272"/>
      <c r="Q346" s="272"/>
      <c r="R346" s="272"/>
      <c r="S346" s="272"/>
      <c r="T346" s="272"/>
      <c r="U346" s="272"/>
      <c r="V346" s="272"/>
      <c r="W346" s="272"/>
      <c r="X346" s="272"/>
      <c r="Y346" s="272"/>
      <c r="Z346" s="272"/>
    </row>
    <row r="347" spans="1:26" ht="12.75" customHeight="1" x14ac:dyDescent="0.25">
      <c r="A347" s="272"/>
      <c r="B347" s="272"/>
      <c r="C347" s="272"/>
      <c r="D347" s="272"/>
      <c r="E347" s="272"/>
      <c r="F347" s="272"/>
      <c r="G347" s="272"/>
      <c r="H347" s="272"/>
      <c r="I347" s="272"/>
      <c r="J347" s="272"/>
      <c r="K347" s="272"/>
      <c r="L347" s="272"/>
      <c r="M347" s="272"/>
      <c r="N347" s="272"/>
      <c r="O347" s="272"/>
      <c r="P347" s="272"/>
      <c r="Q347" s="272"/>
      <c r="R347" s="272"/>
      <c r="S347" s="272"/>
      <c r="T347" s="272"/>
      <c r="U347" s="272"/>
      <c r="V347" s="272"/>
      <c r="W347" s="272"/>
      <c r="X347" s="272"/>
      <c r="Y347" s="272"/>
      <c r="Z347" s="272"/>
    </row>
    <row r="348" spans="1:26" ht="12.75" customHeight="1" x14ac:dyDescent="0.25">
      <c r="A348" s="272"/>
      <c r="B348" s="272"/>
      <c r="C348" s="272"/>
      <c r="D348" s="272"/>
      <c r="E348" s="272"/>
      <c r="F348" s="272"/>
      <c r="G348" s="272"/>
      <c r="H348" s="272"/>
      <c r="I348" s="272"/>
      <c r="J348" s="272"/>
      <c r="K348" s="272"/>
      <c r="L348" s="272"/>
      <c r="M348" s="272"/>
      <c r="N348" s="272"/>
      <c r="O348" s="272"/>
      <c r="P348" s="272"/>
      <c r="Q348" s="272"/>
      <c r="R348" s="272"/>
      <c r="S348" s="272"/>
      <c r="T348" s="272"/>
      <c r="U348" s="272"/>
      <c r="V348" s="272"/>
      <c r="W348" s="272"/>
      <c r="X348" s="272"/>
      <c r="Y348" s="272"/>
      <c r="Z348" s="272"/>
    </row>
    <row r="349" spans="1:26" ht="12.75" customHeight="1" x14ac:dyDescent="0.25">
      <c r="A349" s="272"/>
      <c r="B349" s="272"/>
      <c r="C349" s="272"/>
      <c r="D349" s="272"/>
      <c r="E349" s="272"/>
      <c r="F349" s="272"/>
      <c r="G349" s="272"/>
      <c r="H349" s="272"/>
      <c r="I349" s="272"/>
      <c r="J349" s="272"/>
      <c r="K349" s="272"/>
      <c r="L349" s="272"/>
      <c r="M349" s="272"/>
      <c r="N349" s="272"/>
      <c r="O349" s="272"/>
      <c r="P349" s="272"/>
      <c r="Q349" s="272"/>
      <c r="R349" s="272"/>
      <c r="S349" s="272"/>
      <c r="T349" s="272"/>
      <c r="U349" s="272"/>
      <c r="V349" s="272"/>
      <c r="W349" s="272"/>
      <c r="X349" s="272"/>
      <c r="Y349" s="272"/>
      <c r="Z349" s="272"/>
    </row>
    <row r="350" spans="1:26" ht="12.75" customHeight="1" x14ac:dyDescent="0.25">
      <c r="A350" s="272"/>
      <c r="B350" s="272"/>
      <c r="C350" s="272"/>
      <c r="D350" s="272"/>
      <c r="E350" s="272"/>
      <c r="F350" s="272"/>
      <c r="G350" s="272"/>
      <c r="H350" s="272"/>
      <c r="I350" s="272"/>
      <c r="J350" s="272"/>
      <c r="K350" s="272"/>
      <c r="L350" s="272"/>
      <c r="M350" s="272"/>
      <c r="N350" s="272"/>
      <c r="O350" s="272"/>
      <c r="P350" s="272"/>
      <c r="Q350" s="272"/>
      <c r="R350" s="272"/>
      <c r="S350" s="272"/>
      <c r="T350" s="272"/>
      <c r="U350" s="272"/>
      <c r="V350" s="272"/>
      <c r="W350" s="272"/>
      <c r="X350" s="272"/>
      <c r="Y350" s="272"/>
      <c r="Z350" s="272"/>
    </row>
    <row r="351" spans="1:26" ht="12.75" customHeight="1" x14ac:dyDescent="0.25">
      <c r="A351" s="272"/>
      <c r="B351" s="272"/>
      <c r="C351" s="272"/>
      <c r="D351" s="272"/>
      <c r="E351" s="272"/>
      <c r="F351" s="272"/>
      <c r="G351" s="272"/>
      <c r="H351" s="272"/>
      <c r="I351" s="272"/>
      <c r="J351" s="272"/>
      <c r="K351" s="272"/>
      <c r="L351" s="272"/>
      <c r="M351" s="272"/>
      <c r="N351" s="272"/>
      <c r="O351" s="272"/>
      <c r="P351" s="272"/>
      <c r="Q351" s="272"/>
      <c r="R351" s="272"/>
      <c r="S351" s="272"/>
      <c r="T351" s="272"/>
      <c r="U351" s="272"/>
      <c r="V351" s="272"/>
      <c r="W351" s="272"/>
      <c r="X351" s="272"/>
      <c r="Y351" s="272"/>
      <c r="Z351" s="272"/>
    </row>
    <row r="352" spans="1:26" ht="12.75" customHeight="1" x14ac:dyDescent="0.25">
      <c r="A352" s="272"/>
      <c r="B352" s="272"/>
      <c r="C352" s="272"/>
      <c r="D352" s="272"/>
      <c r="E352" s="272"/>
      <c r="F352" s="272"/>
      <c r="G352" s="272"/>
      <c r="H352" s="272"/>
      <c r="I352" s="272"/>
      <c r="J352" s="272"/>
      <c r="K352" s="272"/>
      <c r="L352" s="272"/>
      <c r="M352" s="272"/>
      <c r="N352" s="272"/>
      <c r="O352" s="272"/>
      <c r="P352" s="272"/>
      <c r="Q352" s="272"/>
      <c r="R352" s="272"/>
      <c r="S352" s="272"/>
      <c r="T352" s="272"/>
      <c r="U352" s="272"/>
      <c r="V352" s="272"/>
      <c r="W352" s="272"/>
      <c r="X352" s="272"/>
      <c r="Y352" s="272"/>
      <c r="Z352" s="272"/>
    </row>
    <row r="353" spans="1:26" ht="12.75" customHeight="1" x14ac:dyDescent="0.25">
      <c r="A353" s="272"/>
      <c r="B353" s="272"/>
      <c r="C353" s="272"/>
      <c r="D353" s="272"/>
      <c r="E353" s="272"/>
      <c r="F353" s="272"/>
      <c r="G353" s="272"/>
      <c r="H353" s="272"/>
      <c r="I353" s="272"/>
      <c r="J353" s="272"/>
      <c r="K353" s="272"/>
      <c r="L353" s="272"/>
      <c r="M353" s="272"/>
      <c r="N353" s="272"/>
      <c r="O353" s="272"/>
      <c r="P353" s="272"/>
      <c r="Q353" s="272"/>
      <c r="R353" s="272"/>
      <c r="S353" s="272"/>
      <c r="T353" s="272"/>
      <c r="U353" s="272"/>
      <c r="V353" s="272"/>
      <c r="W353" s="272"/>
      <c r="X353" s="272"/>
      <c r="Y353" s="272"/>
      <c r="Z353" s="272"/>
    </row>
    <row r="354" spans="1:26" ht="12.75" customHeight="1" x14ac:dyDescent="0.25">
      <c r="A354" s="272"/>
      <c r="B354" s="272"/>
      <c r="C354" s="272"/>
      <c r="D354" s="272"/>
      <c r="E354" s="272"/>
      <c r="F354" s="272"/>
      <c r="G354" s="272"/>
      <c r="H354" s="272"/>
      <c r="I354" s="272"/>
      <c r="J354" s="272"/>
      <c r="K354" s="272"/>
      <c r="L354" s="272"/>
      <c r="M354" s="272"/>
      <c r="N354" s="272"/>
      <c r="O354" s="272"/>
      <c r="P354" s="272"/>
      <c r="Q354" s="272"/>
      <c r="R354" s="272"/>
      <c r="S354" s="272"/>
      <c r="T354" s="272"/>
      <c r="U354" s="272"/>
      <c r="V354" s="272"/>
      <c r="W354" s="272"/>
      <c r="X354" s="272"/>
      <c r="Y354" s="272"/>
      <c r="Z354" s="272"/>
    </row>
    <row r="355" spans="1:26" ht="12.75" customHeight="1" x14ac:dyDescent="0.25">
      <c r="A355" s="272"/>
      <c r="B355" s="272"/>
      <c r="C355" s="272"/>
      <c r="D355" s="272"/>
      <c r="E355" s="272"/>
      <c r="F355" s="272"/>
      <c r="G355" s="272"/>
      <c r="H355" s="272"/>
      <c r="I355" s="272"/>
      <c r="J355" s="272"/>
      <c r="K355" s="272"/>
      <c r="L355" s="272"/>
      <c r="M355" s="272"/>
      <c r="N355" s="272"/>
      <c r="O355" s="272"/>
      <c r="P355" s="272"/>
      <c r="Q355" s="272"/>
      <c r="R355" s="272"/>
      <c r="S355" s="272"/>
      <c r="T355" s="272"/>
      <c r="U355" s="272"/>
      <c r="V355" s="272"/>
      <c r="W355" s="272"/>
      <c r="X355" s="272"/>
      <c r="Y355" s="272"/>
      <c r="Z355" s="272"/>
    </row>
    <row r="356" spans="1:26" ht="12.75" customHeight="1" x14ac:dyDescent="0.25">
      <c r="A356" s="272"/>
      <c r="B356" s="272"/>
      <c r="C356" s="272"/>
      <c r="D356" s="272"/>
      <c r="E356" s="272"/>
      <c r="F356" s="272"/>
      <c r="G356" s="272"/>
      <c r="H356" s="272"/>
      <c r="I356" s="272"/>
      <c r="J356" s="272"/>
      <c r="K356" s="272"/>
      <c r="L356" s="272"/>
      <c r="M356" s="272"/>
      <c r="N356" s="272"/>
      <c r="O356" s="272"/>
      <c r="P356" s="272"/>
      <c r="Q356" s="272"/>
      <c r="R356" s="272"/>
      <c r="S356" s="272"/>
      <c r="T356" s="272"/>
      <c r="U356" s="272"/>
      <c r="V356" s="272"/>
      <c r="W356" s="272"/>
      <c r="X356" s="272"/>
      <c r="Y356" s="272"/>
      <c r="Z356" s="272"/>
    </row>
    <row r="357" spans="1:26" ht="12.75" customHeight="1" x14ac:dyDescent="0.25">
      <c r="A357" s="272"/>
      <c r="B357" s="272"/>
      <c r="C357" s="272"/>
      <c r="D357" s="272"/>
      <c r="E357" s="272"/>
      <c r="F357" s="272"/>
      <c r="G357" s="272"/>
      <c r="H357" s="272"/>
      <c r="I357" s="272"/>
      <c r="J357" s="272"/>
      <c r="K357" s="272"/>
      <c r="L357" s="272"/>
      <c r="M357" s="272"/>
      <c r="N357" s="272"/>
      <c r="O357" s="272"/>
      <c r="P357" s="272"/>
      <c r="Q357" s="272"/>
      <c r="R357" s="272"/>
      <c r="S357" s="272"/>
      <c r="T357" s="272"/>
      <c r="U357" s="272"/>
      <c r="V357" s="272"/>
      <c r="W357" s="272"/>
      <c r="X357" s="272"/>
      <c r="Y357" s="272"/>
      <c r="Z357" s="272"/>
    </row>
    <row r="358" spans="1:26" ht="12.75" customHeight="1" x14ac:dyDescent="0.25">
      <c r="A358" s="272"/>
      <c r="B358" s="272"/>
      <c r="C358" s="272"/>
      <c r="D358" s="272"/>
      <c r="E358" s="272"/>
      <c r="F358" s="272"/>
      <c r="G358" s="272"/>
      <c r="H358" s="272"/>
      <c r="I358" s="272"/>
      <c r="J358" s="272"/>
      <c r="K358" s="272"/>
      <c r="L358" s="272"/>
      <c r="M358" s="272"/>
      <c r="N358" s="272"/>
      <c r="O358" s="272"/>
      <c r="P358" s="272"/>
      <c r="Q358" s="272"/>
      <c r="R358" s="272"/>
      <c r="S358" s="272"/>
      <c r="T358" s="272"/>
      <c r="U358" s="272"/>
      <c r="V358" s="272"/>
      <c r="W358" s="272"/>
      <c r="X358" s="272"/>
      <c r="Y358" s="272"/>
      <c r="Z358" s="272"/>
    </row>
    <row r="359" spans="1:26" ht="12.75" customHeight="1" x14ac:dyDescent="0.25">
      <c r="A359" s="272"/>
      <c r="B359" s="272"/>
      <c r="C359" s="272"/>
      <c r="D359" s="272"/>
      <c r="E359" s="272"/>
      <c r="F359" s="272"/>
      <c r="G359" s="272"/>
      <c r="H359" s="272"/>
      <c r="I359" s="272"/>
      <c r="J359" s="272"/>
      <c r="K359" s="272"/>
      <c r="L359" s="272"/>
      <c r="M359" s="272"/>
      <c r="N359" s="272"/>
      <c r="O359" s="272"/>
      <c r="P359" s="272"/>
      <c r="Q359" s="272"/>
      <c r="R359" s="272"/>
      <c r="S359" s="272"/>
      <c r="T359" s="272"/>
      <c r="U359" s="272"/>
      <c r="V359" s="272"/>
      <c r="W359" s="272"/>
      <c r="X359" s="272"/>
      <c r="Y359" s="272"/>
      <c r="Z359" s="272"/>
    </row>
    <row r="360" spans="1:26" ht="12.75" customHeight="1" x14ac:dyDescent="0.25">
      <c r="A360" s="272"/>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row>
    <row r="361" spans="1:26" ht="12.75" customHeight="1" x14ac:dyDescent="0.25">
      <c r="A361" s="272"/>
      <c r="B361" s="272"/>
      <c r="C361" s="272"/>
      <c r="D361" s="272"/>
      <c r="E361" s="272"/>
      <c r="F361" s="272"/>
      <c r="G361" s="272"/>
      <c r="H361" s="272"/>
      <c r="I361" s="272"/>
      <c r="J361" s="272"/>
      <c r="K361" s="272"/>
      <c r="L361" s="272"/>
      <c r="M361" s="272"/>
      <c r="N361" s="272"/>
      <c r="O361" s="272"/>
      <c r="P361" s="272"/>
      <c r="Q361" s="272"/>
      <c r="R361" s="272"/>
      <c r="S361" s="272"/>
      <c r="T361" s="272"/>
      <c r="U361" s="272"/>
      <c r="V361" s="272"/>
      <c r="W361" s="272"/>
      <c r="X361" s="272"/>
      <c r="Y361" s="272"/>
      <c r="Z361" s="272"/>
    </row>
    <row r="362" spans="1:26" ht="12.75" customHeight="1" x14ac:dyDescent="0.25">
      <c r="A362" s="272"/>
      <c r="B362" s="272"/>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c r="Y362" s="272"/>
      <c r="Z362" s="272"/>
    </row>
    <row r="363" spans="1:26" ht="12.75" customHeight="1" x14ac:dyDescent="0.25">
      <c r="A363" s="272"/>
      <c r="B363" s="272"/>
      <c r="C363" s="272"/>
      <c r="D363" s="272"/>
      <c r="E363" s="272"/>
      <c r="F363" s="272"/>
      <c r="G363" s="272"/>
      <c r="H363" s="272"/>
      <c r="I363" s="272"/>
      <c r="J363" s="272"/>
      <c r="K363" s="272"/>
      <c r="L363" s="272"/>
      <c r="M363" s="272"/>
      <c r="N363" s="272"/>
      <c r="O363" s="272"/>
      <c r="P363" s="272"/>
      <c r="Q363" s="272"/>
      <c r="R363" s="272"/>
      <c r="S363" s="272"/>
      <c r="T363" s="272"/>
      <c r="U363" s="272"/>
      <c r="V363" s="272"/>
      <c r="W363" s="272"/>
      <c r="X363" s="272"/>
      <c r="Y363" s="272"/>
      <c r="Z363" s="272"/>
    </row>
    <row r="364" spans="1:26" ht="12.75" customHeight="1" x14ac:dyDescent="0.25">
      <c r="A364" s="272"/>
      <c r="B364" s="272"/>
      <c r="C364" s="272"/>
      <c r="D364" s="272"/>
      <c r="E364" s="272"/>
      <c r="F364" s="272"/>
      <c r="G364" s="272"/>
      <c r="H364" s="272"/>
      <c r="I364" s="272"/>
      <c r="J364" s="272"/>
      <c r="K364" s="272"/>
      <c r="L364" s="272"/>
      <c r="M364" s="272"/>
      <c r="N364" s="272"/>
      <c r="O364" s="272"/>
      <c r="P364" s="272"/>
      <c r="Q364" s="272"/>
      <c r="R364" s="272"/>
      <c r="S364" s="272"/>
      <c r="T364" s="272"/>
      <c r="U364" s="272"/>
      <c r="V364" s="272"/>
      <c r="W364" s="272"/>
      <c r="X364" s="272"/>
      <c r="Y364" s="272"/>
      <c r="Z364" s="272"/>
    </row>
    <row r="365" spans="1:26" ht="12.75" customHeight="1" x14ac:dyDescent="0.25">
      <c r="A365" s="272"/>
      <c r="B365" s="272"/>
      <c r="C365" s="272"/>
      <c r="D365" s="272"/>
      <c r="E365" s="272"/>
      <c r="F365" s="272"/>
      <c r="G365" s="272"/>
      <c r="H365" s="272"/>
      <c r="I365" s="272"/>
      <c r="J365" s="272"/>
      <c r="K365" s="272"/>
      <c r="L365" s="272"/>
      <c r="M365" s="272"/>
      <c r="N365" s="272"/>
      <c r="O365" s="272"/>
      <c r="P365" s="272"/>
      <c r="Q365" s="272"/>
      <c r="R365" s="272"/>
      <c r="S365" s="272"/>
      <c r="T365" s="272"/>
      <c r="U365" s="272"/>
      <c r="V365" s="272"/>
      <c r="W365" s="272"/>
      <c r="X365" s="272"/>
      <c r="Y365" s="272"/>
      <c r="Z365" s="272"/>
    </row>
    <row r="366" spans="1:26" ht="12.75" customHeight="1" x14ac:dyDescent="0.25">
      <c r="A366" s="272"/>
      <c r="B366" s="272"/>
      <c r="C366" s="272"/>
      <c r="D366" s="272"/>
      <c r="E366" s="272"/>
      <c r="F366" s="272"/>
      <c r="G366" s="272"/>
      <c r="H366" s="272"/>
      <c r="I366" s="272"/>
      <c r="J366" s="272"/>
      <c r="K366" s="272"/>
      <c r="L366" s="272"/>
      <c r="M366" s="272"/>
      <c r="N366" s="272"/>
      <c r="O366" s="272"/>
      <c r="P366" s="272"/>
      <c r="Q366" s="272"/>
      <c r="R366" s="272"/>
      <c r="S366" s="272"/>
      <c r="T366" s="272"/>
      <c r="U366" s="272"/>
      <c r="V366" s="272"/>
      <c r="W366" s="272"/>
      <c r="X366" s="272"/>
      <c r="Y366" s="272"/>
      <c r="Z366" s="272"/>
    </row>
    <row r="367" spans="1:26" ht="12.75" customHeight="1" x14ac:dyDescent="0.25">
      <c r="A367" s="272"/>
      <c r="B367" s="272"/>
      <c r="C367" s="272"/>
      <c r="D367" s="272"/>
      <c r="E367" s="272"/>
      <c r="F367" s="272"/>
      <c r="G367" s="272"/>
      <c r="H367" s="272"/>
      <c r="I367" s="272"/>
      <c r="J367" s="272"/>
      <c r="K367" s="272"/>
      <c r="L367" s="272"/>
      <c r="M367" s="272"/>
      <c r="N367" s="272"/>
      <c r="O367" s="272"/>
      <c r="P367" s="272"/>
      <c r="Q367" s="272"/>
      <c r="R367" s="272"/>
      <c r="S367" s="272"/>
      <c r="T367" s="272"/>
      <c r="U367" s="272"/>
      <c r="V367" s="272"/>
      <c r="W367" s="272"/>
      <c r="X367" s="272"/>
      <c r="Y367" s="272"/>
      <c r="Z367" s="272"/>
    </row>
    <row r="368" spans="1:26" ht="12.75" customHeight="1" x14ac:dyDescent="0.25">
      <c r="A368" s="272"/>
      <c r="B368" s="272"/>
      <c r="C368" s="272"/>
      <c r="D368" s="272"/>
      <c r="E368" s="272"/>
      <c r="F368" s="272"/>
      <c r="G368" s="272"/>
      <c r="H368" s="272"/>
      <c r="I368" s="272"/>
      <c r="J368" s="272"/>
      <c r="K368" s="272"/>
      <c r="L368" s="272"/>
      <c r="M368" s="272"/>
      <c r="N368" s="272"/>
      <c r="O368" s="272"/>
      <c r="P368" s="272"/>
      <c r="Q368" s="272"/>
      <c r="R368" s="272"/>
      <c r="S368" s="272"/>
      <c r="T368" s="272"/>
      <c r="U368" s="272"/>
      <c r="V368" s="272"/>
      <c r="W368" s="272"/>
      <c r="X368" s="272"/>
      <c r="Y368" s="272"/>
      <c r="Z368" s="272"/>
    </row>
    <row r="369" spans="1:26" ht="12.75" customHeight="1" x14ac:dyDescent="0.25">
      <c r="A369" s="272"/>
      <c r="B369" s="272"/>
      <c r="C369" s="272"/>
      <c r="D369" s="272"/>
      <c r="E369" s="272"/>
      <c r="F369" s="272"/>
      <c r="G369" s="272"/>
      <c r="H369" s="272"/>
      <c r="I369" s="272"/>
      <c r="J369" s="272"/>
      <c r="K369" s="272"/>
      <c r="L369" s="272"/>
      <c r="M369" s="272"/>
      <c r="N369" s="272"/>
      <c r="O369" s="272"/>
      <c r="P369" s="272"/>
      <c r="Q369" s="272"/>
      <c r="R369" s="272"/>
      <c r="S369" s="272"/>
      <c r="T369" s="272"/>
      <c r="U369" s="272"/>
      <c r="V369" s="272"/>
      <c r="W369" s="272"/>
      <c r="X369" s="272"/>
      <c r="Y369" s="272"/>
      <c r="Z369" s="272"/>
    </row>
    <row r="370" spans="1:26" ht="12.75" customHeight="1" x14ac:dyDescent="0.25">
      <c r="A370" s="272"/>
      <c r="B370" s="272"/>
      <c r="C370" s="272"/>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2"/>
    </row>
    <row r="371" spans="1:26" ht="12.75" customHeight="1" x14ac:dyDescent="0.25">
      <c r="A371" s="272"/>
      <c r="B371" s="272"/>
      <c r="C371" s="272"/>
      <c r="D371" s="272"/>
      <c r="E371" s="272"/>
      <c r="F371" s="272"/>
      <c r="G371" s="272"/>
      <c r="H371" s="272"/>
      <c r="I371" s="272"/>
      <c r="J371" s="272"/>
      <c r="K371" s="272"/>
      <c r="L371" s="272"/>
      <c r="M371" s="272"/>
      <c r="N371" s="272"/>
      <c r="O371" s="272"/>
      <c r="P371" s="272"/>
      <c r="Q371" s="272"/>
      <c r="R371" s="272"/>
      <c r="S371" s="272"/>
      <c r="T371" s="272"/>
      <c r="U371" s="272"/>
      <c r="V371" s="272"/>
      <c r="W371" s="272"/>
      <c r="X371" s="272"/>
      <c r="Y371" s="272"/>
      <c r="Z371" s="272"/>
    </row>
    <row r="372" spans="1:26" ht="12.75" customHeight="1" x14ac:dyDescent="0.25">
      <c r="A372" s="272"/>
      <c r="B372" s="272"/>
      <c r="C372" s="272"/>
      <c r="D372" s="272"/>
      <c r="E372" s="272"/>
      <c r="F372" s="272"/>
      <c r="G372" s="272"/>
      <c r="H372" s="272"/>
      <c r="I372" s="272"/>
      <c r="J372" s="272"/>
      <c r="K372" s="272"/>
      <c r="L372" s="272"/>
      <c r="M372" s="272"/>
      <c r="N372" s="272"/>
      <c r="O372" s="272"/>
      <c r="P372" s="272"/>
      <c r="Q372" s="272"/>
      <c r="R372" s="272"/>
      <c r="S372" s="272"/>
      <c r="T372" s="272"/>
      <c r="U372" s="272"/>
      <c r="V372" s="272"/>
      <c r="W372" s="272"/>
      <c r="X372" s="272"/>
      <c r="Y372" s="272"/>
      <c r="Z372" s="272"/>
    </row>
    <row r="373" spans="1:26" ht="12.75" customHeight="1" x14ac:dyDescent="0.25">
      <c r="A373" s="272"/>
      <c r="B373" s="272"/>
      <c r="C373" s="272"/>
      <c r="D373" s="272"/>
      <c r="E373" s="272"/>
      <c r="F373" s="272"/>
      <c r="G373" s="272"/>
      <c r="H373" s="272"/>
      <c r="I373" s="272"/>
      <c r="J373" s="272"/>
      <c r="K373" s="272"/>
      <c r="L373" s="272"/>
      <c r="M373" s="272"/>
      <c r="N373" s="272"/>
      <c r="O373" s="272"/>
      <c r="P373" s="272"/>
      <c r="Q373" s="272"/>
      <c r="R373" s="272"/>
      <c r="S373" s="272"/>
      <c r="T373" s="272"/>
      <c r="U373" s="272"/>
      <c r="V373" s="272"/>
      <c r="W373" s="272"/>
      <c r="X373" s="272"/>
      <c r="Y373" s="272"/>
      <c r="Z373" s="272"/>
    </row>
    <row r="374" spans="1:26" ht="12.75" customHeight="1" x14ac:dyDescent="0.25">
      <c r="A374" s="272"/>
      <c r="B374" s="272"/>
      <c r="C374" s="272"/>
      <c r="D374" s="272"/>
      <c r="E374" s="272"/>
      <c r="F374" s="272"/>
      <c r="G374" s="272"/>
      <c r="H374" s="272"/>
      <c r="I374" s="272"/>
      <c r="J374" s="272"/>
      <c r="K374" s="272"/>
      <c r="L374" s="272"/>
      <c r="M374" s="272"/>
      <c r="N374" s="272"/>
      <c r="O374" s="272"/>
      <c r="P374" s="272"/>
      <c r="Q374" s="272"/>
      <c r="R374" s="272"/>
      <c r="S374" s="272"/>
      <c r="T374" s="272"/>
      <c r="U374" s="272"/>
      <c r="V374" s="272"/>
      <c r="W374" s="272"/>
      <c r="X374" s="272"/>
      <c r="Y374" s="272"/>
      <c r="Z374" s="272"/>
    </row>
    <row r="375" spans="1:26" ht="12.75" customHeight="1" x14ac:dyDescent="0.25">
      <c r="A375" s="272"/>
      <c r="B375" s="272"/>
      <c r="C375" s="272"/>
      <c r="D375" s="272"/>
      <c r="E375" s="272"/>
      <c r="F375" s="272"/>
      <c r="G375" s="272"/>
      <c r="H375" s="272"/>
      <c r="I375" s="272"/>
      <c r="J375" s="272"/>
      <c r="K375" s="272"/>
      <c r="L375" s="272"/>
      <c r="M375" s="272"/>
      <c r="N375" s="272"/>
      <c r="O375" s="272"/>
      <c r="P375" s="272"/>
      <c r="Q375" s="272"/>
      <c r="R375" s="272"/>
      <c r="S375" s="272"/>
      <c r="T375" s="272"/>
      <c r="U375" s="272"/>
      <c r="V375" s="272"/>
      <c r="W375" s="272"/>
      <c r="X375" s="272"/>
      <c r="Y375" s="272"/>
      <c r="Z375" s="272"/>
    </row>
    <row r="376" spans="1:26" ht="12.75" customHeight="1" x14ac:dyDescent="0.25">
      <c r="A376" s="272"/>
      <c r="B376" s="272"/>
      <c r="C376" s="272"/>
      <c r="D376" s="272"/>
      <c r="E376" s="272"/>
      <c r="F376" s="272"/>
      <c r="G376" s="272"/>
      <c r="H376" s="272"/>
      <c r="I376" s="272"/>
      <c r="J376" s="272"/>
      <c r="K376" s="272"/>
      <c r="L376" s="272"/>
      <c r="M376" s="272"/>
      <c r="N376" s="272"/>
      <c r="O376" s="272"/>
      <c r="P376" s="272"/>
      <c r="Q376" s="272"/>
      <c r="R376" s="272"/>
      <c r="S376" s="272"/>
      <c r="T376" s="272"/>
      <c r="U376" s="272"/>
      <c r="V376" s="272"/>
      <c r="W376" s="272"/>
      <c r="X376" s="272"/>
      <c r="Y376" s="272"/>
      <c r="Z376" s="272"/>
    </row>
    <row r="377" spans="1:26" ht="12.75" customHeight="1" x14ac:dyDescent="0.25">
      <c r="A377" s="272"/>
      <c r="B377" s="272"/>
      <c r="C377" s="272"/>
      <c r="D377" s="272"/>
      <c r="E377" s="272"/>
      <c r="F377" s="272"/>
      <c r="G377" s="272"/>
      <c r="H377" s="272"/>
      <c r="I377" s="272"/>
      <c r="J377" s="272"/>
      <c r="K377" s="272"/>
      <c r="L377" s="272"/>
      <c r="M377" s="272"/>
      <c r="N377" s="272"/>
      <c r="O377" s="272"/>
      <c r="P377" s="272"/>
      <c r="Q377" s="272"/>
      <c r="R377" s="272"/>
      <c r="S377" s="272"/>
      <c r="T377" s="272"/>
      <c r="U377" s="272"/>
      <c r="V377" s="272"/>
      <c r="W377" s="272"/>
      <c r="X377" s="272"/>
      <c r="Y377" s="272"/>
      <c r="Z377" s="272"/>
    </row>
    <row r="378" spans="1:26" ht="12.75" customHeight="1" x14ac:dyDescent="0.25">
      <c r="A378" s="272"/>
      <c r="B378" s="272"/>
      <c r="C378" s="272"/>
      <c r="D378" s="272"/>
      <c r="E378" s="272"/>
      <c r="F378" s="272"/>
      <c r="G378" s="272"/>
      <c r="H378" s="272"/>
      <c r="I378" s="272"/>
      <c r="J378" s="272"/>
      <c r="K378" s="272"/>
      <c r="L378" s="272"/>
      <c r="M378" s="272"/>
      <c r="N378" s="272"/>
      <c r="O378" s="272"/>
      <c r="P378" s="272"/>
      <c r="Q378" s="272"/>
      <c r="R378" s="272"/>
      <c r="S378" s="272"/>
      <c r="T378" s="272"/>
      <c r="U378" s="272"/>
      <c r="V378" s="272"/>
      <c r="W378" s="272"/>
      <c r="X378" s="272"/>
      <c r="Y378" s="272"/>
      <c r="Z378" s="272"/>
    </row>
    <row r="379" spans="1:26" ht="12.75" customHeight="1" x14ac:dyDescent="0.25">
      <c r="A379" s="272"/>
      <c r="B379" s="272"/>
      <c r="C379" s="272"/>
      <c r="D379" s="272"/>
      <c r="E379" s="272"/>
      <c r="F379" s="272"/>
      <c r="G379" s="272"/>
      <c r="H379" s="272"/>
      <c r="I379" s="272"/>
      <c r="J379" s="272"/>
      <c r="K379" s="272"/>
      <c r="L379" s="272"/>
      <c r="M379" s="272"/>
      <c r="N379" s="272"/>
      <c r="O379" s="272"/>
      <c r="P379" s="272"/>
      <c r="Q379" s="272"/>
      <c r="R379" s="272"/>
      <c r="S379" s="272"/>
      <c r="T379" s="272"/>
      <c r="U379" s="272"/>
      <c r="V379" s="272"/>
      <c r="W379" s="272"/>
      <c r="X379" s="272"/>
      <c r="Y379" s="272"/>
      <c r="Z379" s="272"/>
    </row>
    <row r="380" spans="1:26" ht="12.75" customHeight="1" x14ac:dyDescent="0.25">
      <c r="A380" s="272"/>
      <c r="B380" s="272"/>
      <c r="C380" s="272"/>
      <c r="D380" s="272"/>
      <c r="E380" s="272"/>
      <c r="F380" s="272"/>
      <c r="G380" s="272"/>
      <c r="H380" s="272"/>
      <c r="I380" s="272"/>
      <c r="J380" s="272"/>
      <c r="K380" s="272"/>
      <c r="L380" s="272"/>
      <c r="M380" s="272"/>
      <c r="N380" s="272"/>
      <c r="O380" s="272"/>
      <c r="P380" s="272"/>
      <c r="Q380" s="272"/>
      <c r="R380" s="272"/>
      <c r="S380" s="272"/>
      <c r="T380" s="272"/>
      <c r="U380" s="272"/>
      <c r="V380" s="272"/>
      <c r="W380" s="272"/>
      <c r="X380" s="272"/>
      <c r="Y380" s="272"/>
      <c r="Z380" s="272"/>
    </row>
    <row r="381" spans="1:26" ht="12.75" customHeight="1" x14ac:dyDescent="0.25">
      <c r="A381" s="272"/>
      <c r="B381" s="272"/>
      <c r="C381" s="272"/>
      <c r="D381" s="272"/>
      <c r="E381" s="272"/>
      <c r="F381" s="272"/>
      <c r="G381" s="272"/>
      <c r="H381" s="272"/>
      <c r="I381" s="272"/>
      <c r="J381" s="272"/>
      <c r="K381" s="272"/>
      <c r="L381" s="272"/>
      <c r="M381" s="272"/>
      <c r="N381" s="272"/>
      <c r="O381" s="272"/>
      <c r="P381" s="272"/>
      <c r="Q381" s="272"/>
      <c r="R381" s="272"/>
      <c r="S381" s="272"/>
      <c r="T381" s="272"/>
      <c r="U381" s="272"/>
      <c r="V381" s="272"/>
      <c r="W381" s="272"/>
      <c r="X381" s="272"/>
      <c r="Y381" s="272"/>
      <c r="Z381" s="272"/>
    </row>
    <row r="382" spans="1:26" ht="12.75" customHeight="1" x14ac:dyDescent="0.25">
      <c r="A382" s="272"/>
      <c r="B382" s="272"/>
      <c r="C382" s="272"/>
      <c r="D382" s="272"/>
      <c r="E382" s="272"/>
      <c r="F382" s="272"/>
      <c r="G382" s="272"/>
      <c r="H382" s="272"/>
      <c r="I382" s="272"/>
      <c r="J382" s="272"/>
      <c r="K382" s="272"/>
      <c r="L382" s="272"/>
      <c r="M382" s="272"/>
      <c r="N382" s="272"/>
      <c r="O382" s="272"/>
      <c r="P382" s="272"/>
      <c r="Q382" s="272"/>
      <c r="R382" s="272"/>
      <c r="S382" s="272"/>
      <c r="T382" s="272"/>
      <c r="U382" s="272"/>
      <c r="V382" s="272"/>
      <c r="W382" s="272"/>
      <c r="X382" s="272"/>
      <c r="Y382" s="272"/>
      <c r="Z382" s="272"/>
    </row>
    <row r="383" spans="1:26" ht="12.75" customHeight="1" x14ac:dyDescent="0.25">
      <c r="A383" s="272"/>
      <c r="B383" s="272"/>
      <c r="C383" s="272"/>
      <c r="D383" s="272"/>
      <c r="E383" s="272"/>
      <c r="F383" s="272"/>
      <c r="G383" s="272"/>
      <c r="H383" s="272"/>
      <c r="I383" s="272"/>
      <c r="J383" s="272"/>
      <c r="K383" s="272"/>
      <c r="L383" s="272"/>
      <c r="M383" s="272"/>
      <c r="N383" s="272"/>
      <c r="O383" s="272"/>
      <c r="P383" s="272"/>
      <c r="Q383" s="272"/>
      <c r="R383" s="272"/>
      <c r="S383" s="272"/>
      <c r="T383" s="272"/>
      <c r="U383" s="272"/>
      <c r="V383" s="272"/>
      <c r="W383" s="272"/>
      <c r="X383" s="272"/>
      <c r="Y383" s="272"/>
      <c r="Z383" s="272"/>
    </row>
    <row r="384" spans="1:26" ht="12.75" customHeight="1" x14ac:dyDescent="0.25">
      <c r="A384" s="272"/>
      <c r="B384" s="272"/>
      <c r="C384" s="272"/>
      <c r="D384" s="272"/>
      <c r="E384" s="272"/>
      <c r="F384" s="272"/>
      <c r="G384" s="272"/>
      <c r="H384" s="272"/>
      <c r="I384" s="272"/>
      <c r="J384" s="272"/>
      <c r="K384" s="272"/>
      <c r="L384" s="272"/>
      <c r="M384" s="272"/>
      <c r="N384" s="272"/>
      <c r="O384" s="272"/>
      <c r="P384" s="272"/>
      <c r="Q384" s="272"/>
      <c r="R384" s="272"/>
      <c r="S384" s="272"/>
      <c r="T384" s="272"/>
      <c r="U384" s="272"/>
      <c r="V384" s="272"/>
      <c r="W384" s="272"/>
      <c r="X384" s="272"/>
      <c r="Y384" s="272"/>
      <c r="Z384" s="272"/>
    </row>
    <row r="385" spans="1:26" ht="12.75" customHeight="1" x14ac:dyDescent="0.25">
      <c r="A385" s="272"/>
      <c r="B385" s="272"/>
      <c r="C385" s="272"/>
      <c r="D385" s="272"/>
      <c r="E385" s="272"/>
      <c r="F385" s="272"/>
      <c r="G385" s="272"/>
      <c r="H385" s="272"/>
      <c r="I385" s="272"/>
      <c r="J385" s="272"/>
      <c r="K385" s="272"/>
      <c r="L385" s="272"/>
      <c r="M385" s="272"/>
      <c r="N385" s="272"/>
      <c r="O385" s="272"/>
      <c r="P385" s="272"/>
      <c r="Q385" s="272"/>
      <c r="R385" s="272"/>
      <c r="S385" s="272"/>
      <c r="T385" s="272"/>
      <c r="U385" s="272"/>
      <c r="V385" s="272"/>
      <c r="W385" s="272"/>
      <c r="X385" s="272"/>
      <c r="Y385" s="272"/>
      <c r="Z385" s="272"/>
    </row>
    <row r="386" spans="1:26" ht="12.75" customHeight="1" x14ac:dyDescent="0.25">
      <c r="A386" s="272"/>
      <c r="B386" s="272"/>
      <c r="C386" s="272"/>
      <c r="D386" s="272"/>
      <c r="E386" s="272"/>
      <c r="F386" s="272"/>
      <c r="G386" s="272"/>
      <c r="H386" s="272"/>
      <c r="I386" s="272"/>
      <c r="J386" s="272"/>
      <c r="K386" s="272"/>
      <c r="L386" s="272"/>
      <c r="M386" s="272"/>
      <c r="N386" s="272"/>
      <c r="O386" s="272"/>
      <c r="P386" s="272"/>
      <c r="Q386" s="272"/>
      <c r="R386" s="272"/>
      <c r="S386" s="272"/>
      <c r="T386" s="272"/>
      <c r="U386" s="272"/>
      <c r="V386" s="272"/>
      <c r="W386" s="272"/>
      <c r="X386" s="272"/>
      <c r="Y386" s="272"/>
      <c r="Z386" s="272"/>
    </row>
    <row r="387" spans="1:26" ht="12.75" customHeight="1" x14ac:dyDescent="0.25">
      <c r="A387" s="272"/>
      <c r="B387" s="272"/>
      <c r="C387" s="272"/>
      <c r="D387" s="272"/>
      <c r="E387" s="272"/>
      <c r="F387" s="272"/>
      <c r="G387" s="272"/>
      <c r="H387" s="272"/>
      <c r="I387" s="272"/>
      <c r="J387" s="272"/>
      <c r="K387" s="272"/>
      <c r="L387" s="272"/>
      <c r="M387" s="272"/>
      <c r="N387" s="272"/>
      <c r="O387" s="272"/>
      <c r="P387" s="272"/>
      <c r="Q387" s="272"/>
      <c r="R387" s="272"/>
      <c r="S387" s="272"/>
      <c r="T387" s="272"/>
      <c r="U387" s="272"/>
      <c r="V387" s="272"/>
      <c r="W387" s="272"/>
      <c r="X387" s="272"/>
      <c r="Y387" s="272"/>
      <c r="Z387" s="272"/>
    </row>
    <row r="388" spans="1:26" ht="12.75" customHeight="1" x14ac:dyDescent="0.25">
      <c r="A388" s="272"/>
      <c r="B388" s="272"/>
      <c r="C388" s="272"/>
      <c r="D388" s="272"/>
      <c r="E388" s="272"/>
      <c r="F388" s="272"/>
      <c r="G388" s="272"/>
      <c r="H388" s="272"/>
      <c r="I388" s="272"/>
      <c r="J388" s="272"/>
      <c r="K388" s="272"/>
      <c r="L388" s="272"/>
      <c r="M388" s="272"/>
      <c r="N388" s="272"/>
      <c r="O388" s="272"/>
      <c r="P388" s="272"/>
      <c r="Q388" s="272"/>
      <c r="R388" s="272"/>
      <c r="S388" s="272"/>
      <c r="T388" s="272"/>
      <c r="U388" s="272"/>
      <c r="V388" s="272"/>
      <c r="W388" s="272"/>
      <c r="X388" s="272"/>
      <c r="Y388" s="272"/>
      <c r="Z388" s="272"/>
    </row>
    <row r="389" spans="1:26" ht="12.75" customHeight="1" x14ac:dyDescent="0.25">
      <c r="A389" s="272"/>
      <c r="B389" s="272"/>
      <c r="C389" s="272"/>
      <c r="D389" s="272"/>
      <c r="E389" s="272"/>
      <c r="F389" s="272"/>
      <c r="G389" s="272"/>
      <c r="H389" s="272"/>
      <c r="I389" s="272"/>
      <c r="J389" s="272"/>
      <c r="K389" s="272"/>
      <c r="L389" s="272"/>
      <c r="M389" s="272"/>
      <c r="N389" s="272"/>
      <c r="O389" s="272"/>
      <c r="P389" s="272"/>
      <c r="Q389" s="272"/>
      <c r="R389" s="272"/>
      <c r="S389" s="272"/>
      <c r="T389" s="272"/>
      <c r="U389" s="272"/>
      <c r="V389" s="272"/>
      <c r="W389" s="272"/>
      <c r="X389" s="272"/>
      <c r="Y389" s="272"/>
      <c r="Z389" s="272"/>
    </row>
    <row r="390" spans="1:26" ht="12.75" customHeight="1" x14ac:dyDescent="0.25">
      <c r="A390" s="272"/>
      <c r="B390" s="272"/>
      <c r="C390" s="272"/>
      <c r="D390" s="272"/>
      <c r="E390" s="272"/>
      <c r="F390" s="272"/>
      <c r="G390" s="272"/>
      <c r="H390" s="272"/>
      <c r="I390" s="272"/>
      <c r="J390" s="272"/>
      <c r="K390" s="272"/>
      <c r="L390" s="272"/>
      <c r="M390" s="272"/>
      <c r="N390" s="272"/>
      <c r="O390" s="272"/>
      <c r="P390" s="272"/>
      <c r="Q390" s="272"/>
      <c r="R390" s="272"/>
      <c r="S390" s="272"/>
      <c r="T390" s="272"/>
      <c r="U390" s="272"/>
      <c r="V390" s="272"/>
      <c r="W390" s="272"/>
      <c r="X390" s="272"/>
      <c r="Y390" s="272"/>
      <c r="Z390" s="272"/>
    </row>
    <row r="391" spans="1:26" ht="12.75" customHeight="1" x14ac:dyDescent="0.25">
      <c r="A391" s="272"/>
      <c r="B391" s="272"/>
      <c r="C391" s="272"/>
      <c r="D391" s="272"/>
      <c r="E391" s="272"/>
      <c r="F391" s="272"/>
      <c r="G391" s="272"/>
      <c r="H391" s="272"/>
      <c r="I391" s="272"/>
      <c r="J391" s="272"/>
      <c r="K391" s="272"/>
      <c r="L391" s="272"/>
      <c r="M391" s="272"/>
      <c r="N391" s="272"/>
      <c r="O391" s="272"/>
      <c r="P391" s="272"/>
      <c r="Q391" s="272"/>
      <c r="R391" s="272"/>
      <c r="S391" s="272"/>
      <c r="T391" s="272"/>
      <c r="U391" s="272"/>
      <c r="V391" s="272"/>
      <c r="W391" s="272"/>
      <c r="X391" s="272"/>
      <c r="Y391" s="272"/>
      <c r="Z391" s="272"/>
    </row>
    <row r="392" spans="1:26" ht="12.75" customHeight="1" x14ac:dyDescent="0.25">
      <c r="A392" s="272"/>
      <c r="B392" s="272"/>
      <c r="C392" s="272"/>
      <c r="D392" s="272"/>
      <c r="E392" s="272"/>
      <c r="F392" s="272"/>
      <c r="G392" s="272"/>
      <c r="H392" s="272"/>
      <c r="I392" s="272"/>
      <c r="J392" s="272"/>
      <c r="K392" s="272"/>
      <c r="L392" s="272"/>
      <c r="M392" s="272"/>
      <c r="N392" s="272"/>
      <c r="O392" s="272"/>
      <c r="P392" s="272"/>
      <c r="Q392" s="272"/>
      <c r="R392" s="272"/>
      <c r="S392" s="272"/>
      <c r="T392" s="272"/>
      <c r="U392" s="272"/>
      <c r="V392" s="272"/>
      <c r="W392" s="272"/>
      <c r="X392" s="272"/>
      <c r="Y392" s="272"/>
      <c r="Z392" s="272"/>
    </row>
    <row r="393" spans="1:26" ht="12.75" customHeight="1" x14ac:dyDescent="0.25">
      <c r="A393" s="272"/>
      <c r="B393" s="272"/>
      <c r="C393" s="272"/>
      <c r="D393" s="272"/>
      <c r="E393" s="272"/>
      <c r="F393" s="272"/>
      <c r="G393" s="272"/>
      <c r="H393" s="272"/>
      <c r="I393" s="272"/>
      <c r="J393" s="272"/>
      <c r="K393" s="272"/>
      <c r="L393" s="272"/>
      <c r="M393" s="272"/>
      <c r="N393" s="272"/>
      <c r="O393" s="272"/>
      <c r="P393" s="272"/>
      <c r="Q393" s="272"/>
      <c r="R393" s="272"/>
      <c r="S393" s="272"/>
      <c r="T393" s="272"/>
      <c r="U393" s="272"/>
      <c r="V393" s="272"/>
      <c r="W393" s="272"/>
      <c r="X393" s="272"/>
      <c r="Y393" s="272"/>
      <c r="Z393" s="272"/>
    </row>
    <row r="394" spans="1:26" ht="12.75" customHeight="1" x14ac:dyDescent="0.25">
      <c r="A394" s="272"/>
      <c r="B394" s="272"/>
      <c r="C394" s="272"/>
      <c r="D394" s="272"/>
      <c r="E394" s="272"/>
      <c r="F394" s="272"/>
      <c r="G394" s="272"/>
      <c r="H394" s="272"/>
      <c r="I394" s="272"/>
      <c r="J394" s="272"/>
      <c r="K394" s="272"/>
      <c r="L394" s="272"/>
      <c r="M394" s="272"/>
      <c r="N394" s="272"/>
      <c r="O394" s="272"/>
      <c r="P394" s="272"/>
      <c r="Q394" s="272"/>
      <c r="R394" s="272"/>
      <c r="S394" s="272"/>
      <c r="T394" s="272"/>
      <c r="U394" s="272"/>
      <c r="V394" s="272"/>
      <c r="W394" s="272"/>
      <c r="X394" s="272"/>
      <c r="Y394" s="272"/>
      <c r="Z394" s="272"/>
    </row>
    <row r="395" spans="1:26" ht="12.75" customHeight="1" x14ac:dyDescent="0.25">
      <c r="A395" s="272"/>
      <c r="B395" s="272"/>
      <c r="C395" s="272"/>
      <c r="D395" s="272"/>
      <c r="E395" s="272"/>
      <c r="F395" s="272"/>
      <c r="G395" s="272"/>
      <c r="H395" s="272"/>
      <c r="I395" s="272"/>
      <c r="J395" s="272"/>
      <c r="K395" s="272"/>
      <c r="L395" s="272"/>
      <c r="M395" s="272"/>
      <c r="N395" s="272"/>
      <c r="O395" s="272"/>
      <c r="P395" s="272"/>
      <c r="Q395" s="272"/>
      <c r="R395" s="272"/>
      <c r="S395" s="272"/>
      <c r="T395" s="272"/>
      <c r="U395" s="272"/>
      <c r="V395" s="272"/>
      <c r="W395" s="272"/>
      <c r="X395" s="272"/>
      <c r="Y395" s="272"/>
      <c r="Z395" s="272"/>
    </row>
    <row r="396" spans="1:26" ht="12.75" customHeight="1" x14ac:dyDescent="0.25">
      <c r="A396" s="272"/>
      <c r="B396" s="272"/>
      <c r="C396" s="272"/>
      <c r="D396" s="272"/>
      <c r="E396" s="272"/>
      <c r="F396" s="272"/>
      <c r="G396" s="272"/>
      <c r="H396" s="272"/>
      <c r="I396" s="272"/>
      <c r="J396" s="272"/>
      <c r="K396" s="272"/>
      <c r="L396" s="272"/>
      <c r="M396" s="272"/>
      <c r="N396" s="272"/>
      <c r="O396" s="272"/>
      <c r="P396" s="272"/>
      <c r="Q396" s="272"/>
      <c r="R396" s="272"/>
      <c r="S396" s="272"/>
      <c r="T396" s="272"/>
      <c r="U396" s="272"/>
      <c r="V396" s="272"/>
      <c r="W396" s="272"/>
      <c r="X396" s="272"/>
      <c r="Y396" s="272"/>
      <c r="Z396" s="272"/>
    </row>
    <row r="397" spans="1:26" ht="12.75" customHeight="1" x14ac:dyDescent="0.25">
      <c r="A397" s="272"/>
      <c r="B397" s="272"/>
      <c r="C397" s="272"/>
      <c r="D397" s="272"/>
      <c r="E397" s="272"/>
      <c r="F397" s="272"/>
      <c r="G397" s="272"/>
      <c r="H397" s="272"/>
      <c r="I397" s="272"/>
      <c r="J397" s="272"/>
      <c r="K397" s="272"/>
      <c r="L397" s="272"/>
      <c r="M397" s="272"/>
      <c r="N397" s="272"/>
      <c r="O397" s="272"/>
      <c r="P397" s="272"/>
      <c r="Q397" s="272"/>
      <c r="R397" s="272"/>
      <c r="S397" s="272"/>
      <c r="T397" s="272"/>
      <c r="U397" s="272"/>
      <c r="V397" s="272"/>
      <c r="W397" s="272"/>
      <c r="X397" s="272"/>
      <c r="Y397" s="272"/>
      <c r="Z397" s="272"/>
    </row>
    <row r="398" spans="1:26" ht="12.75" customHeight="1" x14ac:dyDescent="0.25">
      <c r="A398" s="272"/>
      <c r="B398" s="272"/>
      <c r="C398" s="272"/>
      <c r="D398" s="272"/>
      <c r="E398" s="272"/>
      <c r="F398" s="272"/>
      <c r="G398" s="272"/>
      <c r="H398" s="272"/>
      <c r="I398" s="272"/>
      <c r="J398" s="272"/>
      <c r="K398" s="272"/>
      <c r="L398" s="272"/>
      <c r="M398" s="272"/>
      <c r="N398" s="272"/>
      <c r="O398" s="272"/>
      <c r="P398" s="272"/>
      <c r="Q398" s="272"/>
      <c r="R398" s="272"/>
      <c r="S398" s="272"/>
      <c r="T398" s="272"/>
      <c r="U398" s="272"/>
      <c r="V398" s="272"/>
      <c r="W398" s="272"/>
      <c r="X398" s="272"/>
      <c r="Y398" s="272"/>
      <c r="Z398" s="272"/>
    </row>
    <row r="399" spans="1:26" ht="12.75" customHeight="1" x14ac:dyDescent="0.25">
      <c r="A399" s="272"/>
      <c r="B399" s="272"/>
      <c r="C399" s="272"/>
      <c r="D399" s="272"/>
      <c r="E399" s="272"/>
      <c r="F399" s="272"/>
      <c r="G399" s="272"/>
      <c r="H399" s="272"/>
      <c r="I399" s="272"/>
      <c r="J399" s="272"/>
      <c r="K399" s="272"/>
      <c r="L399" s="272"/>
      <c r="M399" s="272"/>
      <c r="N399" s="272"/>
      <c r="O399" s="272"/>
      <c r="P399" s="272"/>
      <c r="Q399" s="272"/>
      <c r="R399" s="272"/>
      <c r="S399" s="272"/>
      <c r="T399" s="272"/>
      <c r="U399" s="272"/>
      <c r="V399" s="272"/>
      <c r="W399" s="272"/>
      <c r="X399" s="272"/>
      <c r="Y399" s="272"/>
      <c r="Z399" s="272"/>
    </row>
    <row r="400" spans="1:26" ht="12.75" customHeight="1" x14ac:dyDescent="0.25">
      <c r="A400" s="272"/>
      <c r="B400" s="272"/>
      <c r="C400" s="272"/>
      <c r="D400" s="272"/>
      <c r="E400" s="272"/>
      <c r="F400" s="272"/>
      <c r="G400" s="272"/>
      <c r="H400" s="272"/>
      <c r="I400" s="272"/>
      <c r="J400" s="272"/>
      <c r="K400" s="272"/>
      <c r="L400" s="272"/>
      <c r="M400" s="272"/>
      <c r="N400" s="272"/>
      <c r="O400" s="272"/>
      <c r="P400" s="272"/>
      <c r="Q400" s="272"/>
      <c r="R400" s="272"/>
      <c r="S400" s="272"/>
      <c r="T400" s="272"/>
      <c r="U400" s="272"/>
      <c r="V400" s="272"/>
      <c r="W400" s="272"/>
      <c r="X400" s="272"/>
      <c r="Y400" s="272"/>
      <c r="Z400" s="272"/>
    </row>
    <row r="401" spans="1:26" ht="12.75" customHeight="1" x14ac:dyDescent="0.25">
      <c r="A401" s="272"/>
      <c r="B401" s="272"/>
      <c r="C401" s="272"/>
      <c r="D401" s="272"/>
      <c r="E401" s="272"/>
      <c r="F401" s="272"/>
      <c r="G401" s="272"/>
      <c r="H401" s="272"/>
      <c r="I401" s="272"/>
      <c r="J401" s="272"/>
      <c r="K401" s="272"/>
      <c r="L401" s="272"/>
      <c r="M401" s="272"/>
      <c r="N401" s="272"/>
      <c r="O401" s="272"/>
      <c r="P401" s="272"/>
      <c r="Q401" s="272"/>
      <c r="R401" s="272"/>
      <c r="S401" s="272"/>
      <c r="T401" s="272"/>
      <c r="U401" s="272"/>
      <c r="V401" s="272"/>
      <c r="W401" s="272"/>
      <c r="X401" s="272"/>
      <c r="Y401" s="272"/>
      <c r="Z401" s="272"/>
    </row>
    <row r="402" spans="1:26" ht="12.75" customHeight="1" x14ac:dyDescent="0.25">
      <c r="A402" s="272"/>
      <c r="B402" s="272"/>
      <c r="C402" s="272"/>
      <c r="D402" s="272"/>
      <c r="E402" s="272"/>
      <c r="F402" s="272"/>
      <c r="G402" s="272"/>
      <c r="H402" s="272"/>
      <c r="I402" s="272"/>
      <c r="J402" s="272"/>
      <c r="K402" s="272"/>
      <c r="L402" s="272"/>
      <c r="M402" s="272"/>
      <c r="N402" s="272"/>
      <c r="O402" s="272"/>
      <c r="P402" s="272"/>
      <c r="Q402" s="272"/>
      <c r="R402" s="272"/>
      <c r="S402" s="272"/>
      <c r="T402" s="272"/>
      <c r="U402" s="272"/>
      <c r="V402" s="272"/>
      <c r="W402" s="272"/>
      <c r="X402" s="272"/>
      <c r="Y402" s="272"/>
      <c r="Z402" s="272"/>
    </row>
    <row r="403" spans="1:26" ht="12.75" customHeight="1" x14ac:dyDescent="0.25">
      <c r="A403" s="272"/>
      <c r="B403" s="272"/>
      <c r="C403" s="272"/>
      <c r="D403" s="272"/>
      <c r="E403" s="272"/>
      <c r="F403" s="272"/>
      <c r="G403" s="272"/>
      <c r="H403" s="272"/>
      <c r="I403" s="272"/>
      <c r="J403" s="272"/>
      <c r="K403" s="272"/>
      <c r="L403" s="272"/>
      <c r="M403" s="272"/>
      <c r="N403" s="272"/>
      <c r="O403" s="272"/>
      <c r="P403" s="272"/>
      <c r="Q403" s="272"/>
      <c r="R403" s="272"/>
      <c r="S403" s="272"/>
      <c r="T403" s="272"/>
      <c r="U403" s="272"/>
      <c r="V403" s="272"/>
      <c r="W403" s="272"/>
      <c r="X403" s="272"/>
      <c r="Y403" s="272"/>
      <c r="Z403" s="272"/>
    </row>
    <row r="404" spans="1:26" ht="12.75" customHeight="1" x14ac:dyDescent="0.25">
      <c r="A404" s="272"/>
      <c r="B404" s="272"/>
      <c r="C404" s="272"/>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2"/>
    </row>
    <row r="405" spans="1:26" ht="12.75" customHeight="1" x14ac:dyDescent="0.25">
      <c r="A405" s="272"/>
      <c r="B405" s="272"/>
      <c r="C405" s="272"/>
      <c r="D405" s="272"/>
      <c r="E405" s="272"/>
      <c r="F405" s="272"/>
      <c r="G405" s="272"/>
      <c r="H405" s="272"/>
      <c r="I405" s="272"/>
      <c r="J405" s="272"/>
      <c r="K405" s="272"/>
      <c r="L405" s="272"/>
      <c r="M405" s="272"/>
      <c r="N405" s="272"/>
      <c r="O405" s="272"/>
      <c r="P405" s="272"/>
      <c r="Q405" s="272"/>
      <c r="R405" s="272"/>
      <c r="S405" s="272"/>
      <c r="T405" s="272"/>
      <c r="U405" s="272"/>
      <c r="V405" s="272"/>
      <c r="W405" s="272"/>
      <c r="X405" s="272"/>
      <c r="Y405" s="272"/>
      <c r="Z405" s="272"/>
    </row>
    <row r="406" spans="1:26" ht="12.75" customHeight="1" x14ac:dyDescent="0.25">
      <c r="A406" s="272"/>
      <c r="B406" s="272"/>
      <c r="C406" s="272"/>
      <c r="D406" s="272"/>
      <c r="E406" s="272"/>
      <c r="F406" s="272"/>
      <c r="G406" s="272"/>
      <c r="H406" s="272"/>
      <c r="I406" s="272"/>
      <c r="J406" s="272"/>
      <c r="K406" s="272"/>
      <c r="L406" s="272"/>
      <c r="M406" s="272"/>
      <c r="N406" s="272"/>
      <c r="O406" s="272"/>
      <c r="P406" s="272"/>
      <c r="Q406" s="272"/>
      <c r="R406" s="272"/>
      <c r="S406" s="272"/>
      <c r="T406" s="272"/>
      <c r="U406" s="272"/>
      <c r="V406" s="272"/>
      <c r="W406" s="272"/>
      <c r="X406" s="272"/>
      <c r="Y406" s="272"/>
      <c r="Z406" s="272"/>
    </row>
    <row r="407" spans="1:26" ht="12.75" customHeight="1" x14ac:dyDescent="0.25">
      <c r="A407" s="272"/>
      <c r="B407" s="272"/>
      <c r="C407" s="272"/>
      <c r="D407" s="272"/>
      <c r="E407" s="272"/>
      <c r="F407" s="272"/>
      <c r="G407" s="272"/>
      <c r="H407" s="272"/>
      <c r="I407" s="272"/>
      <c r="J407" s="272"/>
      <c r="K407" s="272"/>
      <c r="L407" s="272"/>
      <c r="M407" s="272"/>
      <c r="N407" s="272"/>
      <c r="O407" s="272"/>
      <c r="P407" s="272"/>
      <c r="Q407" s="272"/>
      <c r="R407" s="272"/>
      <c r="S407" s="272"/>
      <c r="T407" s="272"/>
      <c r="U407" s="272"/>
      <c r="V407" s="272"/>
      <c r="W407" s="272"/>
      <c r="X407" s="272"/>
      <c r="Y407" s="272"/>
      <c r="Z407" s="272"/>
    </row>
    <row r="408" spans="1:26" ht="12.75" customHeight="1" x14ac:dyDescent="0.25">
      <c r="A408" s="272"/>
      <c r="B408" s="272"/>
      <c r="C408" s="272"/>
      <c r="D408" s="272"/>
      <c r="E408" s="272"/>
      <c r="F408" s="272"/>
      <c r="G408" s="272"/>
      <c r="H408" s="272"/>
      <c r="I408" s="272"/>
      <c r="J408" s="272"/>
      <c r="K408" s="272"/>
      <c r="L408" s="272"/>
      <c r="M408" s="272"/>
      <c r="N408" s="272"/>
      <c r="O408" s="272"/>
      <c r="P408" s="272"/>
      <c r="Q408" s="272"/>
      <c r="R408" s="272"/>
      <c r="S408" s="272"/>
      <c r="T408" s="272"/>
      <c r="U408" s="272"/>
      <c r="V408" s="272"/>
      <c r="W408" s="272"/>
      <c r="X408" s="272"/>
      <c r="Y408" s="272"/>
      <c r="Z408" s="272"/>
    </row>
    <row r="409" spans="1:26" ht="12.75" customHeight="1" x14ac:dyDescent="0.25">
      <c r="A409" s="272"/>
      <c r="B409" s="272"/>
      <c r="C409" s="272"/>
      <c r="D409" s="272"/>
      <c r="E409" s="272"/>
      <c r="F409" s="272"/>
      <c r="G409" s="272"/>
      <c r="H409" s="272"/>
      <c r="I409" s="272"/>
      <c r="J409" s="272"/>
      <c r="K409" s="272"/>
      <c r="L409" s="272"/>
      <c r="M409" s="272"/>
      <c r="N409" s="272"/>
      <c r="O409" s="272"/>
      <c r="P409" s="272"/>
      <c r="Q409" s="272"/>
      <c r="R409" s="272"/>
      <c r="S409" s="272"/>
      <c r="T409" s="272"/>
      <c r="U409" s="272"/>
      <c r="V409" s="272"/>
      <c r="W409" s="272"/>
      <c r="X409" s="272"/>
      <c r="Y409" s="272"/>
      <c r="Z409" s="272"/>
    </row>
    <row r="410" spans="1:26" ht="12.75" customHeight="1" x14ac:dyDescent="0.25">
      <c r="A410" s="272"/>
      <c r="B410" s="272"/>
      <c r="C410" s="272"/>
      <c r="D410" s="272"/>
      <c r="E410" s="272"/>
      <c r="F410" s="272"/>
      <c r="G410" s="272"/>
      <c r="H410" s="272"/>
      <c r="I410" s="272"/>
      <c r="J410" s="272"/>
      <c r="K410" s="272"/>
      <c r="L410" s="272"/>
      <c r="M410" s="272"/>
      <c r="N410" s="272"/>
      <c r="O410" s="272"/>
      <c r="P410" s="272"/>
      <c r="Q410" s="272"/>
      <c r="R410" s="272"/>
      <c r="S410" s="272"/>
      <c r="T410" s="272"/>
      <c r="U410" s="272"/>
      <c r="V410" s="272"/>
      <c r="W410" s="272"/>
      <c r="X410" s="272"/>
      <c r="Y410" s="272"/>
      <c r="Z410" s="272"/>
    </row>
    <row r="411" spans="1:26" ht="12.75" customHeight="1" x14ac:dyDescent="0.25">
      <c r="A411" s="272"/>
      <c r="B411" s="272"/>
      <c r="C411" s="272"/>
      <c r="D411" s="272"/>
      <c r="E411" s="272"/>
      <c r="F411" s="272"/>
      <c r="G411" s="272"/>
      <c r="H411" s="272"/>
      <c r="I411" s="272"/>
      <c r="J411" s="272"/>
      <c r="K411" s="272"/>
      <c r="L411" s="272"/>
      <c r="M411" s="272"/>
      <c r="N411" s="272"/>
      <c r="O411" s="272"/>
      <c r="P411" s="272"/>
      <c r="Q411" s="272"/>
      <c r="R411" s="272"/>
      <c r="S411" s="272"/>
      <c r="T411" s="272"/>
      <c r="U411" s="272"/>
      <c r="V411" s="272"/>
      <c r="W411" s="272"/>
      <c r="X411" s="272"/>
      <c r="Y411" s="272"/>
      <c r="Z411" s="272"/>
    </row>
    <row r="412" spans="1:26" ht="12.75" customHeight="1" x14ac:dyDescent="0.25">
      <c r="A412" s="272"/>
      <c r="B412" s="272"/>
      <c r="C412" s="272"/>
      <c r="D412" s="272"/>
      <c r="E412" s="272"/>
      <c r="F412" s="272"/>
      <c r="G412" s="272"/>
      <c r="H412" s="272"/>
      <c r="I412" s="272"/>
      <c r="J412" s="272"/>
      <c r="K412" s="272"/>
      <c r="L412" s="272"/>
      <c r="M412" s="272"/>
      <c r="N412" s="272"/>
      <c r="O412" s="272"/>
      <c r="P412" s="272"/>
      <c r="Q412" s="272"/>
      <c r="R412" s="272"/>
      <c r="S412" s="272"/>
      <c r="T412" s="272"/>
      <c r="U412" s="272"/>
      <c r="V412" s="272"/>
      <c r="W412" s="272"/>
      <c r="X412" s="272"/>
      <c r="Y412" s="272"/>
      <c r="Z412" s="272"/>
    </row>
    <row r="413" spans="1:26" ht="12.75" customHeight="1" x14ac:dyDescent="0.25">
      <c r="A413" s="272"/>
      <c r="B413" s="272"/>
      <c r="C413" s="272"/>
      <c r="D413" s="272"/>
      <c r="E413" s="272"/>
      <c r="F413" s="272"/>
      <c r="G413" s="272"/>
      <c r="H413" s="272"/>
      <c r="I413" s="272"/>
      <c r="J413" s="272"/>
      <c r="K413" s="272"/>
      <c r="L413" s="272"/>
      <c r="M413" s="272"/>
      <c r="N413" s="272"/>
      <c r="O413" s="272"/>
      <c r="P413" s="272"/>
      <c r="Q413" s="272"/>
      <c r="R413" s="272"/>
      <c r="S413" s="272"/>
      <c r="T413" s="272"/>
      <c r="U413" s="272"/>
      <c r="V413" s="272"/>
      <c r="W413" s="272"/>
      <c r="X413" s="272"/>
      <c r="Y413" s="272"/>
      <c r="Z413" s="272"/>
    </row>
    <row r="414" spans="1:26" ht="12.75" customHeight="1" x14ac:dyDescent="0.25">
      <c r="A414" s="272"/>
      <c r="B414" s="272"/>
      <c r="C414" s="272"/>
      <c r="D414" s="272"/>
      <c r="E414" s="272"/>
      <c r="F414" s="272"/>
      <c r="G414" s="272"/>
      <c r="H414" s="272"/>
      <c r="I414" s="272"/>
      <c r="J414" s="272"/>
      <c r="K414" s="272"/>
      <c r="L414" s="272"/>
      <c r="M414" s="272"/>
      <c r="N414" s="272"/>
      <c r="O414" s="272"/>
      <c r="P414" s="272"/>
      <c r="Q414" s="272"/>
      <c r="R414" s="272"/>
      <c r="S414" s="272"/>
      <c r="T414" s="272"/>
      <c r="U414" s="272"/>
      <c r="V414" s="272"/>
      <c r="W414" s="272"/>
      <c r="X414" s="272"/>
      <c r="Y414" s="272"/>
      <c r="Z414" s="272"/>
    </row>
    <row r="415" spans="1:26" ht="12.75" customHeight="1" x14ac:dyDescent="0.25">
      <c r="A415" s="272"/>
      <c r="B415" s="272"/>
      <c r="C415" s="272"/>
      <c r="D415" s="272"/>
      <c r="E415" s="272"/>
      <c r="F415" s="272"/>
      <c r="G415" s="272"/>
      <c r="H415" s="272"/>
      <c r="I415" s="272"/>
      <c r="J415" s="272"/>
      <c r="K415" s="272"/>
      <c r="L415" s="272"/>
      <c r="M415" s="272"/>
      <c r="N415" s="272"/>
      <c r="O415" s="272"/>
      <c r="P415" s="272"/>
      <c r="Q415" s="272"/>
      <c r="R415" s="272"/>
      <c r="S415" s="272"/>
      <c r="T415" s="272"/>
      <c r="U415" s="272"/>
      <c r="V415" s="272"/>
      <c r="W415" s="272"/>
      <c r="X415" s="272"/>
      <c r="Y415" s="272"/>
      <c r="Z415" s="272"/>
    </row>
    <row r="416" spans="1:26" ht="12.75" customHeight="1" x14ac:dyDescent="0.25">
      <c r="A416" s="272"/>
      <c r="B416" s="272"/>
      <c r="C416" s="272"/>
      <c r="D416" s="272"/>
      <c r="E416" s="272"/>
      <c r="F416" s="272"/>
      <c r="G416" s="272"/>
      <c r="H416" s="272"/>
      <c r="I416" s="272"/>
      <c r="J416" s="272"/>
      <c r="K416" s="272"/>
      <c r="L416" s="272"/>
      <c r="M416" s="272"/>
      <c r="N416" s="272"/>
      <c r="O416" s="272"/>
      <c r="P416" s="272"/>
      <c r="Q416" s="272"/>
      <c r="R416" s="272"/>
      <c r="S416" s="272"/>
      <c r="T416" s="272"/>
      <c r="U416" s="272"/>
      <c r="V416" s="272"/>
      <c r="W416" s="272"/>
      <c r="X416" s="272"/>
      <c r="Y416" s="272"/>
      <c r="Z416" s="272"/>
    </row>
    <row r="417" spans="1:26" ht="12.75" customHeight="1" x14ac:dyDescent="0.25">
      <c r="A417" s="272"/>
      <c r="B417" s="272"/>
      <c r="C417" s="272"/>
      <c r="D417" s="272"/>
      <c r="E417" s="272"/>
      <c r="F417" s="272"/>
      <c r="G417" s="272"/>
      <c r="H417" s="272"/>
      <c r="I417" s="272"/>
      <c r="J417" s="272"/>
      <c r="K417" s="272"/>
      <c r="L417" s="272"/>
      <c r="M417" s="272"/>
      <c r="N417" s="272"/>
      <c r="O417" s="272"/>
      <c r="P417" s="272"/>
      <c r="Q417" s="272"/>
      <c r="R417" s="272"/>
      <c r="S417" s="272"/>
      <c r="T417" s="272"/>
      <c r="U417" s="272"/>
      <c r="V417" s="272"/>
      <c r="W417" s="272"/>
      <c r="X417" s="272"/>
      <c r="Y417" s="272"/>
      <c r="Z417" s="272"/>
    </row>
    <row r="418" spans="1:26" ht="12.75" customHeight="1" x14ac:dyDescent="0.25">
      <c r="A418" s="272"/>
      <c r="B418" s="272"/>
      <c r="C418" s="272"/>
      <c r="D418" s="272"/>
      <c r="E418" s="272"/>
      <c r="F418" s="272"/>
      <c r="G418" s="272"/>
      <c r="H418" s="272"/>
      <c r="I418" s="272"/>
      <c r="J418" s="272"/>
      <c r="K418" s="272"/>
      <c r="L418" s="272"/>
      <c r="M418" s="272"/>
      <c r="N418" s="272"/>
      <c r="O418" s="272"/>
      <c r="P418" s="272"/>
      <c r="Q418" s="272"/>
      <c r="R418" s="272"/>
      <c r="S418" s="272"/>
      <c r="T418" s="272"/>
      <c r="U418" s="272"/>
      <c r="V418" s="272"/>
      <c r="W418" s="272"/>
      <c r="X418" s="272"/>
      <c r="Y418" s="272"/>
      <c r="Z418" s="272"/>
    </row>
    <row r="419" spans="1:26" ht="12.75" customHeight="1" x14ac:dyDescent="0.25">
      <c r="A419" s="272"/>
      <c r="B419" s="272"/>
      <c r="C419" s="272"/>
      <c r="D419" s="272"/>
      <c r="E419" s="272"/>
      <c r="F419" s="272"/>
      <c r="G419" s="272"/>
      <c r="H419" s="272"/>
      <c r="I419" s="272"/>
      <c r="J419" s="272"/>
      <c r="K419" s="272"/>
      <c r="L419" s="272"/>
      <c r="M419" s="272"/>
      <c r="N419" s="272"/>
      <c r="O419" s="272"/>
      <c r="P419" s="272"/>
      <c r="Q419" s="272"/>
      <c r="R419" s="272"/>
      <c r="S419" s="272"/>
      <c r="T419" s="272"/>
      <c r="U419" s="272"/>
      <c r="V419" s="272"/>
      <c r="W419" s="272"/>
      <c r="X419" s="272"/>
      <c r="Y419" s="272"/>
      <c r="Z419" s="272"/>
    </row>
    <row r="420" spans="1:26" ht="12.75" customHeight="1" x14ac:dyDescent="0.25">
      <c r="A420" s="272"/>
      <c r="B420" s="272"/>
      <c r="C420" s="272"/>
      <c r="D420" s="272"/>
      <c r="E420" s="272"/>
      <c r="F420" s="272"/>
      <c r="G420" s="272"/>
      <c r="H420" s="272"/>
      <c r="I420" s="272"/>
      <c r="J420" s="272"/>
      <c r="K420" s="272"/>
      <c r="L420" s="272"/>
      <c r="M420" s="272"/>
      <c r="N420" s="272"/>
      <c r="O420" s="272"/>
      <c r="P420" s="272"/>
      <c r="Q420" s="272"/>
      <c r="R420" s="272"/>
      <c r="S420" s="272"/>
      <c r="T420" s="272"/>
      <c r="U420" s="272"/>
      <c r="V420" s="272"/>
      <c r="W420" s="272"/>
      <c r="X420" s="272"/>
      <c r="Y420" s="272"/>
      <c r="Z420" s="272"/>
    </row>
    <row r="421" spans="1:26" ht="12.75" customHeight="1" x14ac:dyDescent="0.25">
      <c r="A421" s="272"/>
      <c r="B421" s="272"/>
      <c r="C421" s="272"/>
      <c r="D421" s="272"/>
      <c r="E421" s="272"/>
      <c r="F421" s="272"/>
      <c r="G421" s="272"/>
      <c r="H421" s="272"/>
      <c r="I421" s="272"/>
      <c r="J421" s="272"/>
      <c r="K421" s="272"/>
      <c r="L421" s="272"/>
      <c r="M421" s="272"/>
      <c r="N421" s="272"/>
      <c r="O421" s="272"/>
      <c r="P421" s="272"/>
      <c r="Q421" s="272"/>
      <c r="R421" s="272"/>
      <c r="S421" s="272"/>
      <c r="T421" s="272"/>
      <c r="U421" s="272"/>
      <c r="V421" s="272"/>
      <c r="W421" s="272"/>
      <c r="X421" s="272"/>
      <c r="Y421" s="272"/>
      <c r="Z421" s="272"/>
    </row>
    <row r="422" spans="1:26" ht="12.75" customHeight="1" x14ac:dyDescent="0.25">
      <c r="A422" s="272"/>
      <c r="B422" s="272"/>
      <c r="C422" s="272"/>
      <c r="D422" s="272"/>
      <c r="E422" s="272"/>
      <c r="F422" s="272"/>
      <c r="G422" s="272"/>
      <c r="H422" s="272"/>
      <c r="I422" s="272"/>
      <c r="J422" s="272"/>
      <c r="K422" s="272"/>
      <c r="L422" s="272"/>
      <c r="M422" s="272"/>
      <c r="N422" s="272"/>
      <c r="O422" s="272"/>
      <c r="P422" s="272"/>
      <c r="Q422" s="272"/>
      <c r="R422" s="272"/>
      <c r="S422" s="272"/>
      <c r="T422" s="272"/>
      <c r="U422" s="272"/>
      <c r="V422" s="272"/>
      <c r="W422" s="272"/>
      <c r="X422" s="272"/>
      <c r="Y422" s="272"/>
      <c r="Z422" s="272"/>
    </row>
    <row r="423" spans="1:26" ht="12.75" customHeight="1" x14ac:dyDescent="0.25">
      <c r="A423" s="272"/>
      <c r="B423" s="272"/>
      <c r="C423" s="272"/>
      <c r="D423" s="272"/>
      <c r="E423" s="272"/>
      <c r="F423" s="272"/>
      <c r="G423" s="272"/>
      <c r="H423" s="272"/>
      <c r="I423" s="272"/>
      <c r="J423" s="272"/>
      <c r="K423" s="272"/>
      <c r="L423" s="272"/>
      <c r="M423" s="272"/>
      <c r="N423" s="272"/>
      <c r="O423" s="272"/>
      <c r="P423" s="272"/>
      <c r="Q423" s="272"/>
      <c r="R423" s="272"/>
      <c r="S423" s="272"/>
      <c r="T423" s="272"/>
      <c r="U423" s="272"/>
      <c r="V423" s="272"/>
      <c r="W423" s="272"/>
      <c r="X423" s="272"/>
      <c r="Y423" s="272"/>
      <c r="Z423" s="272"/>
    </row>
    <row r="424" spans="1:26" ht="12.75" customHeight="1" x14ac:dyDescent="0.25">
      <c r="A424" s="272"/>
      <c r="B424" s="272"/>
      <c r="C424" s="272"/>
      <c r="D424" s="272"/>
      <c r="E424" s="272"/>
      <c r="F424" s="272"/>
      <c r="G424" s="272"/>
      <c r="H424" s="272"/>
      <c r="I424" s="272"/>
      <c r="J424" s="272"/>
      <c r="K424" s="272"/>
      <c r="L424" s="272"/>
      <c r="M424" s="272"/>
      <c r="N424" s="272"/>
      <c r="O424" s="272"/>
      <c r="P424" s="272"/>
      <c r="Q424" s="272"/>
      <c r="R424" s="272"/>
      <c r="S424" s="272"/>
      <c r="T424" s="272"/>
      <c r="U424" s="272"/>
      <c r="V424" s="272"/>
      <c r="W424" s="272"/>
      <c r="X424" s="272"/>
      <c r="Y424" s="272"/>
      <c r="Z424" s="272"/>
    </row>
    <row r="425" spans="1:26" ht="12.75" customHeight="1" x14ac:dyDescent="0.25">
      <c r="A425" s="272"/>
      <c r="B425" s="272"/>
      <c r="C425" s="272"/>
      <c r="D425" s="272"/>
      <c r="E425" s="272"/>
      <c r="F425" s="272"/>
      <c r="G425" s="272"/>
      <c r="H425" s="272"/>
      <c r="I425" s="272"/>
      <c r="J425" s="272"/>
      <c r="K425" s="272"/>
      <c r="L425" s="272"/>
      <c r="M425" s="272"/>
      <c r="N425" s="272"/>
      <c r="O425" s="272"/>
      <c r="P425" s="272"/>
      <c r="Q425" s="272"/>
      <c r="R425" s="272"/>
      <c r="S425" s="272"/>
      <c r="T425" s="272"/>
      <c r="U425" s="272"/>
      <c r="V425" s="272"/>
      <c r="W425" s="272"/>
      <c r="X425" s="272"/>
      <c r="Y425" s="272"/>
      <c r="Z425" s="272"/>
    </row>
    <row r="426" spans="1:26" ht="12.75" customHeight="1" x14ac:dyDescent="0.25">
      <c r="A426" s="272"/>
      <c r="B426" s="272"/>
      <c r="C426" s="272"/>
      <c r="D426" s="272"/>
      <c r="E426" s="272"/>
      <c r="F426" s="272"/>
      <c r="G426" s="272"/>
      <c r="H426" s="272"/>
      <c r="I426" s="272"/>
      <c r="J426" s="272"/>
      <c r="K426" s="272"/>
      <c r="L426" s="272"/>
      <c r="M426" s="272"/>
      <c r="N426" s="272"/>
      <c r="O426" s="272"/>
      <c r="P426" s="272"/>
      <c r="Q426" s="272"/>
      <c r="R426" s="272"/>
      <c r="S426" s="272"/>
      <c r="T426" s="272"/>
      <c r="U426" s="272"/>
      <c r="V426" s="272"/>
      <c r="W426" s="272"/>
      <c r="X426" s="272"/>
      <c r="Y426" s="272"/>
      <c r="Z426" s="272"/>
    </row>
    <row r="427" spans="1:26" ht="12.75" customHeight="1" x14ac:dyDescent="0.25">
      <c r="A427" s="272"/>
      <c r="B427" s="272"/>
      <c r="C427" s="272"/>
      <c r="D427" s="272"/>
      <c r="E427" s="272"/>
      <c r="F427" s="272"/>
      <c r="G427" s="272"/>
      <c r="H427" s="272"/>
      <c r="I427" s="272"/>
      <c r="J427" s="272"/>
      <c r="K427" s="272"/>
      <c r="L427" s="272"/>
      <c r="M427" s="272"/>
      <c r="N427" s="272"/>
      <c r="O427" s="272"/>
      <c r="P427" s="272"/>
      <c r="Q427" s="272"/>
      <c r="R427" s="272"/>
      <c r="S427" s="272"/>
      <c r="T427" s="272"/>
      <c r="U427" s="272"/>
      <c r="V427" s="272"/>
      <c r="W427" s="272"/>
      <c r="X427" s="272"/>
      <c r="Y427" s="272"/>
      <c r="Z427" s="272"/>
    </row>
    <row r="428" spans="1:26" ht="12.75" customHeight="1" x14ac:dyDescent="0.25">
      <c r="A428" s="272"/>
      <c r="B428" s="272"/>
      <c r="C428" s="272"/>
      <c r="D428" s="272"/>
      <c r="E428" s="272"/>
      <c r="F428" s="272"/>
      <c r="G428" s="272"/>
      <c r="H428" s="272"/>
      <c r="I428" s="272"/>
      <c r="J428" s="272"/>
      <c r="K428" s="272"/>
      <c r="L428" s="272"/>
      <c r="M428" s="272"/>
      <c r="N428" s="272"/>
      <c r="O428" s="272"/>
      <c r="P428" s="272"/>
      <c r="Q428" s="272"/>
      <c r="R428" s="272"/>
      <c r="S428" s="272"/>
      <c r="T428" s="272"/>
      <c r="U428" s="272"/>
      <c r="V428" s="272"/>
      <c r="W428" s="272"/>
      <c r="X428" s="272"/>
      <c r="Y428" s="272"/>
      <c r="Z428" s="272"/>
    </row>
    <row r="429" spans="1:26" ht="12.75" customHeight="1" x14ac:dyDescent="0.25">
      <c r="A429" s="272"/>
      <c r="B429" s="272"/>
      <c r="C429" s="272"/>
      <c r="D429" s="272"/>
      <c r="E429" s="272"/>
      <c r="F429" s="272"/>
      <c r="G429" s="272"/>
      <c r="H429" s="272"/>
      <c r="I429" s="272"/>
      <c r="J429" s="272"/>
      <c r="K429" s="272"/>
      <c r="L429" s="272"/>
      <c r="M429" s="272"/>
      <c r="N429" s="272"/>
      <c r="O429" s="272"/>
      <c r="P429" s="272"/>
      <c r="Q429" s="272"/>
      <c r="R429" s="272"/>
      <c r="S429" s="272"/>
      <c r="T429" s="272"/>
      <c r="U429" s="272"/>
      <c r="V429" s="272"/>
      <c r="W429" s="272"/>
      <c r="X429" s="272"/>
      <c r="Y429" s="272"/>
      <c r="Z429" s="272"/>
    </row>
    <row r="430" spans="1:26" ht="12.75" customHeight="1" x14ac:dyDescent="0.25">
      <c r="A430" s="272"/>
      <c r="B430" s="272"/>
      <c r="C430" s="272"/>
      <c r="D430" s="272"/>
      <c r="E430" s="272"/>
      <c r="F430" s="272"/>
      <c r="G430" s="272"/>
      <c r="H430" s="272"/>
      <c r="I430" s="272"/>
      <c r="J430" s="272"/>
      <c r="K430" s="272"/>
      <c r="L430" s="272"/>
      <c r="M430" s="272"/>
      <c r="N430" s="272"/>
      <c r="O430" s="272"/>
      <c r="P430" s="272"/>
      <c r="Q430" s="272"/>
      <c r="R430" s="272"/>
      <c r="S430" s="272"/>
      <c r="T430" s="272"/>
      <c r="U430" s="272"/>
      <c r="V430" s="272"/>
      <c r="W430" s="272"/>
      <c r="X430" s="272"/>
      <c r="Y430" s="272"/>
      <c r="Z430" s="272"/>
    </row>
    <row r="431" spans="1:26" ht="12.75" customHeight="1" x14ac:dyDescent="0.25">
      <c r="A431" s="272"/>
      <c r="B431" s="272"/>
      <c r="C431" s="272"/>
      <c r="D431" s="272"/>
      <c r="E431" s="272"/>
      <c r="F431" s="272"/>
      <c r="G431" s="272"/>
      <c r="H431" s="272"/>
      <c r="I431" s="272"/>
      <c r="J431" s="272"/>
      <c r="K431" s="272"/>
      <c r="L431" s="272"/>
      <c r="M431" s="272"/>
      <c r="N431" s="272"/>
      <c r="O431" s="272"/>
      <c r="P431" s="272"/>
      <c r="Q431" s="272"/>
      <c r="R431" s="272"/>
      <c r="S431" s="272"/>
      <c r="T431" s="272"/>
      <c r="U431" s="272"/>
      <c r="V431" s="272"/>
      <c r="W431" s="272"/>
      <c r="X431" s="272"/>
      <c r="Y431" s="272"/>
      <c r="Z431" s="272"/>
    </row>
    <row r="432" spans="1:26" ht="12.75" customHeight="1" x14ac:dyDescent="0.25">
      <c r="A432" s="272"/>
      <c r="B432" s="272"/>
      <c r="C432" s="272"/>
      <c r="D432" s="272"/>
      <c r="E432" s="272"/>
      <c r="F432" s="272"/>
      <c r="G432" s="272"/>
      <c r="H432" s="272"/>
      <c r="I432" s="272"/>
      <c r="J432" s="272"/>
      <c r="K432" s="272"/>
      <c r="L432" s="272"/>
      <c r="M432" s="272"/>
      <c r="N432" s="272"/>
      <c r="O432" s="272"/>
      <c r="P432" s="272"/>
      <c r="Q432" s="272"/>
      <c r="R432" s="272"/>
      <c r="S432" s="272"/>
      <c r="T432" s="272"/>
      <c r="U432" s="272"/>
      <c r="V432" s="272"/>
      <c r="W432" s="272"/>
      <c r="X432" s="272"/>
      <c r="Y432" s="272"/>
      <c r="Z432" s="272"/>
    </row>
    <row r="433" spans="1:26" ht="12.75" customHeight="1" x14ac:dyDescent="0.25">
      <c r="A433" s="272"/>
      <c r="B433" s="272"/>
      <c r="C433" s="272"/>
      <c r="D433" s="272"/>
      <c r="E433" s="272"/>
      <c r="F433" s="272"/>
      <c r="G433" s="272"/>
      <c r="H433" s="272"/>
      <c r="I433" s="272"/>
      <c r="J433" s="272"/>
      <c r="K433" s="272"/>
      <c r="L433" s="272"/>
      <c r="M433" s="272"/>
      <c r="N433" s="272"/>
      <c r="O433" s="272"/>
      <c r="P433" s="272"/>
      <c r="Q433" s="272"/>
      <c r="R433" s="272"/>
      <c r="S433" s="272"/>
      <c r="T433" s="272"/>
      <c r="U433" s="272"/>
      <c r="V433" s="272"/>
      <c r="W433" s="272"/>
      <c r="X433" s="272"/>
      <c r="Y433" s="272"/>
      <c r="Z433" s="272"/>
    </row>
    <row r="434" spans="1:26" ht="12.75" customHeight="1" x14ac:dyDescent="0.25">
      <c r="A434" s="272"/>
      <c r="B434" s="272"/>
      <c r="C434" s="272"/>
      <c r="D434" s="272"/>
      <c r="E434" s="272"/>
      <c r="F434" s="272"/>
      <c r="G434" s="272"/>
      <c r="H434" s="272"/>
      <c r="I434" s="272"/>
      <c r="J434" s="272"/>
      <c r="K434" s="272"/>
      <c r="L434" s="272"/>
      <c r="M434" s="272"/>
      <c r="N434" s="272"/>
      <c r="O434" s="272"/>
      <c r="P434" s="272"/>
      <c r="Q434" s="272"/>
      <c r="R434" s="272"/>
      <c r="S434" s="272"/>
      <c r="T434" s="272"/>
      <c r="U434" s="272"/>
      <c r="V434" s="272"/>
      <c r="W434" s="272"/>
      <c r="X434" s="272"/>
      <c r="Y434" s="272"/>
      <c r="Z434" s="272"/>
    </row>
    <row r="435" spans="1:26" ht="12.75" customHeight="1" x14ac:dyDescent="0.25">
      <c r="A435" s="272"/>
      <c r="B435" s="272"/>
      <c r="C435" s="272"/>
      <c r="D435" s="272"/>
      <c r="E435" s="272"/>
      <c r="F435" s="272"/>
      <c r="G435" s="272"/>
      <c r="H435" s="272"/>
      <c r="I435" s="272"/>
      <c r="J435" s="272"/>
      <c r="K435" s="272"/>
      <c r="L435" s="272"/>
      <c r="M435" s="272"/>
      <c r="N435" s="272"/>
      <c r="O435" s="272"/>
      <c r="P435" s="272"/>
      <c r="Q435" s="272"/>
      <c r="R435" s="272"/>
      <c r="S435" s="272"/>
      <c r="T435" s="272"/>
      <c r="U435" s="272"/>
      <c r="V435" s="272"/>
      <c r="W435" s="272"/>
      <c r="X435" s="272"/>
      <c r="Y435" s="272"/>
      <c r="Z435" s="272"/>
    </row>
    <row r="436" spans="1:26" ht="12.75" customHeight="1" x14ac:dyDescent="0.25">
      <c r="A436" s="272"/>
      <c r="B436" s="272"/>
      <c r="C436" s="272"/>
      <c r="D436" s="272"/>
      <c r="E436" s="272"/>
      <c r="F436" s="272"/>
      <c r="G436" s="272"/>
      <c r="H436" s="272"/>
      <c r="I436" s="272"/>
      <c r="J436" s="272"/>
      <c r="K436" s="272"/>
      <c r="L436" s="272"/>
      <c r="M436" s="272"/>
      <c r="N436" s="272"/>
      <c r="O436" s="272"/>
      <c r="P436" s="272"/>
      <c r="Q436" s="272"/>
      <c r="R436" s="272"/>
      <c r="S436" s="272"/>
      <c r="T436" s="272"/>
      <c r="U436" s="272"/>
      <c r="V436" s="272"/>
      <c r="W436" s="272"/>
      <c r="X436" s="272"/>
      <c r="Y436" s="272"/>
      <c r="Z436" s="272"/>
    </row>
    <row r="437" spans="1:26" ht="12.75" customHeight="1" x14ac:dyDescent="0.25">
      <c r="A437" s="272"/>
      <c r="B437" s="272"/>
      <c r="C437" s="272"/>
      <c r="D437" s="272"/>
      <c r="E437" s="272"/>
      <c r="F437" s="272"/>
      <c r="G437" s="272"/>
      <c r="H437" s="272"/>
      <c r="I437" s="272"/>
      <c r="J437" s="272"/>
      <c r="K437" s="272"/>
      <c r="L437" s="272"/>
      <c r="M437" s="272"/>
      <c r="N437" s="272"/>
      <c r="O437" s="272"/>
      <c r="P437" s="272"/>
      <c r="Q437" s="272"/>
      <c r="R437" s="272"/>
      <c r="S437" s="272"/>
      <c r="T437" s="272"/>
      <c r="U437" s="272"/>
      <c r="V437" s="272"/>
      <c r="W437" s="272"/>
      <c r="X437" s="272"/>
      <c r="Y437" s="272"/>
      <c r="Z437" s="272"/>
    </row>
    <row r="438" spans="1:26" ht="12.75" customHeight="1" x14ac:dyDescent="0.25">
      <c r="A438" s="272"/>
      <c r="B438" s="272"/>
      <c r="C438" s="272"/>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2"/>
    </row>
    <row r="439" spans="1:26" ht="12.75" customHeight="1" x14ac:dyDescent="0.25">
      <c r="A439" s="272"/>
      <c r="B439" s="272"/>
      <c r="C439" s="272"/>
      <c r="D439" s="272"/>
      <c r="E439" s="272"/>
      <c r="F439" s="272"/>
      <c r="G439" s="272"/>
      <c r="H439" s="272"/>
      <c r="I439" s="272"/>
      <c r="J439" s="272"/>
      <c r="K439" s="272"/>
      <c r="L439" s="272"/>
      <c r="M439" s="272"/>
      <c r="N439" s="272"/>
      <c r="O439" s="272"/>
      <c r="P439" s="272"/>
      <c r="Q439" s="272"/>
      <c r="R439" s="272"/>
      <c r="S439" s="272"/>
      <c r="T439" s="272"/>
      <c r="U439" s="272"/>
      <c r="V439" s="272"/>
      <c r="W439" s="272"/>
      <c r="X439" s="272"/>
      <c r="Y439" s="272"/>
      <c r="Z439" s="272"/>
    </row>
    <row r="440" spans="1:26" ht="12.75" customHeight="1" x14ac:dyDescent="0.25">
      <c r="A440" s="272"/>
      <c r="B440" s="272"/>
      <c r="C440" s="272"/>
      <c r="D440" s="272"/>
      <c r="E440" s="272"/>
      <c r="F440" s="272"/>
      <c r="G440" s="272"/>
      <c r="H440" s="272"/>
      <c r="I440" s="272"/>
      <c r="J440" s="272"/>
      <c r="K440" s="272"/>
      <c r="L440" s="272"/>
      <c r="M440" s="272"/>
      <c r="N440" s="272"/>
      <c r="O440" s="272"/>
      <c r="P440" s="272"/>
      <c r="Q440" s="272"/>
      <c r="R440" s="272"/>
      <c r="S440" s="272"/>
      <c r="T440" s="272"/>
      <c r="U440" s="272"/>
      <c r="V440" s="272"/>
      <c r="W440" s="272"/>
      <c r="X440" s="272"/>
      <c r="Y440" s="272"/>
      <c r="Z440" s="272"/>
    </row>
    <row r="441" spans="1:26" ht="12.75" customHeight="1" x14ac:dyDescent="0.25">
      <c r="A441" s="272"/>
      <c r="B441" s="272"/>
      <c r="C441" s="272"/>
      <c r="D441" s="272"/>
      <c r="E441" s="272"/>
      <c r="F441" s="272"/>
      <c r="G441" s="272"/>
      <c r="H441" s="272"/>
      <c r="I441" s="272"/>
      <c r="J441" s="272"/>
      <c r="K441" s="272"/>
      <c r="L441" s="272"/>
      <c r="M441" s="272"/>
      <c r="N441" s="272"/>
      <c r="O441" s="272"/>
      <c r="P441" s="272"/>
      <c r="Q441" s="272"/>
      <c r="R441" s="272"/>
      <c r="S441" s="272"/>
      <c r="T441" s="272"/>
      <c r="U441" s="272"/>
      <c r="V441" s="272"/>
      <c r="W441" s="272"/>
      <c r="X441" s="272"/>
      <c r="Y441" s="272"/>
      <c r="Z441" s="272"/>
    </row>
    <row r="442" spans="1:26" ht="12.75" customHeight="1" x14ac:dyDescent="0.25">
      <c r="A442" s="272"/>
      <c r="B442" s="272"/>
      <c r="C442" s="272"/>
      <c r="D442" s="272"/>
      <c r="E442" s="272"/>
      <c r="F442" s="272"/>
      <c r="G442" s="272"/>
      <c r="H442" s="272"/>
      <c r="I442" s="272"/>
      <c r="J442" s="272"/>
      <c r="K442" s="272"/>
      <c r="L442" s="272"/>
      <c r="M442" s="272"/>
      <c r="N442" s="272"/>
      <c r="O442" s="272"/>
      <c r="P442" s="272"/>
      <c r="Q442" s="272"/>
      <c r="R442" s="272"/>
      <c r="S442" s="272"/>
      <c r="T442" s="272"/>
      <c r="U442" s="272"/>
      <c r="V442" s="272"/>
      <c r="W442" s="272"/>
      <c r="X442" s="272"/>
      <c r="Y442" s="272"/>
      <c r="Z442" s="272"/>
    </row>
    <row r="443" spans="1:26" ht="12.75" customHeight="1" x14ac:dyDescent="0.25">
      <c r="A443" s="272"/>
      <c r="B443" s="272"/>
      <c r="C443" s="272"/>
      <c r="D443" s="272"/>
      <c r="E443" s="272"/>
      <c r="F443" s="272"/>
      <c r="G443" s="272"/>
      <c r="H443" s="272"/>
      <c r="I443" s="272"/>
      <c r="J443" s="272"/>
      <c r="K443" s="272"/>
      <c r="L443" s="272"/>
      <c r="M443" s="272"/>
      <c r="N443" s="272"/>
      <c r="O443" s="272"/>
      <c r="P443" s="272"/>
      <c r="Q443" s="272"/>
      <c r="R443" s="272"/>
      <c r="S443" s="272"/>
      <c r="T443" s="272"/>
      <c r="U443" s="272"/>
      <c r="V443" s="272"/>
      <c r="W443" s="272"/>
      <c r="X443" s="272"/>
      <c r="Y443" s="272"/>
      <c r="Z443" s="272"/>
    </row>
    <row r="444" spans="1:26" ht="12.75" customHeight="1" x14ac:dyDescent="0.25">
      <c r="A444" s="272"/>
      <c r="B444" s="272"/>
      <c r="C444" s="272"/>
      <c r="D444" s="272"/>
      <c r="E444" s="272"/>
      <c r="F444" s="272"/>
      <c r="G444" s="272"/>
      <c r="H444" s="272"/>
      <c r="I444" s="272"/>
      <c r="J444" s="272"/>
      <c r="K444" s="272"/>
      <c r="L444" s="272"/>
      <c r="M444" s="272"/>
      <c r="N444" s="272"/>
      <c r="O444" s="272"/>
      <c r="P444" s="272"/>
      <c r="Q444" s="272"/>
      <c r="R444" s="272"/>
      <c r="S444" s="272"/>
      <c r="T444" s="272"/>
      <c r="U444" s="272"/>
      <c r="V444" s="272"/>
      <c r="W444" s="272"/>
      <c r="X444" s="272"/>
      <c r="Y444" s="272"/>
      <c r="Z444" s="272"/>
    </row>
    <row r="445" spans="1:26" ht="12.75" customHeight="1" x14ac:dyDescent="0.25">
      <c r="A445" s="272"/>
      <c r="B445" s="272"/>
      <c r="C445" s="272"/>
      <c r="D445" s="272"/>
      <c r="E445" s="272"/>
      <c r="F445" s="272"/>
      <c r="G445" s="272"/>
      <c r="H445" s="272"/>
      <c r="I445" s="272"/>
      <c r="J445" s="272"/>
      <c r="K445" s="272"/>
      <c r="L445" s="272"/>
      <c r="M445" s="272"/>
      <c r="N445" s="272"/>
      <c r="O445" s="272"/>
      <c r="P445" s="272"/>
      <c r="Q445" s="272"/>
      <c r="R445" s="272"/>
      <c r="S445" s="272"/>
      <c r="T445" s="272"/>
      <c r="U445" s="272"/>
      <c r="V445" s="272"/>
      <c r="W445" s="272"/>
      <c r="X445" s="272"/>
      <c r="Y445" s="272"/>
      <c r="Z445" s="272"/>
    </row>
    <row r="446" spans="1:26" ht="12.75" customHeight="1" x14ac:dyDescent="0.25">
      <c r="A446" s="272"/>
      <c r="B446" s="272"/>
      <c r="C446" s="272"/>
      <c r="D446" s="272"/>
      <c r="E446" s="272"/>
      <c r="F446" s="272"/>
      <c r="G446" s="272"/>
      <c r="H446" s="272"/>
      <c r="I446" s="272"/>
      <c r="J446" s="272"/>
      <c r="K446" s="272"/>
      <c r="L446" s="272"/>
      <c r="M446" s="272"/>
      <c r="N446" s="272"/>
      <c r="O446" s="272"/>
      <c r="P446" s="272"/>
      <c r="Q446" s="272"/>
      <c r="R446" s="272"/>
      <c r="S446" s="272"/>
      <c r="T446" s="272"/>
      <c r="U446" s="272"/>
      <c r="V446" s="272"/>
      <c r="W446" s="272"/>
      <c r="X446" s="272"/>
      <c r="Y446" s="272"/>
      <c r="Z446" s="272"/>
    </row>
    <row r="447" spans="1:26" ht="12.75" customHeight="1" x14ac:dyDescent="0.25">
      <c r="A447" s="272"/>
      <c r="B447" s="272"/>
      <c r="C447" s="272"/>
      <c r="D447" s="272"/>
      <c r="E447" s="272"/>
      <c r="F447" s="272"/>
      <c r="G447" s="272"/>
      <c r="H447" s="272"/>
      <c r="I447" s="272"/>
      <c r="J447" s="272"/>
      <c r="K447" s="272"/>
      <c r="L447" s="272"/>
      <c r="M447" s="272"/>
      <c r="N447" s="272"/>
      <c r="O447" s="272"/>
      <c r="P447" s="272"/>
      <c r="Q447" s="272"/>
      <c r="R447" s="272"/>
      <c r="S447" s="272"/>
      <c r="T447" s="272"/>
      <c r="U447" s="272"/>
      <c r="V447" s="272"/>
      <c r="W447" s="272"/>
      <c r="X447" s="272"/>
      <c r="Y447" s="272"/>
      <c r="Z447" s="272"/>
    </row>
    <row r="448" spans="1:26" ht="12.75" customHeight="1" x14ac:dyDescent="0.25">
      <c r="A448" s="272"/>
      <c r="B448" s="272"/>
      <c r="C448" s="272"/>
      <c r="D448" s="272"/>
      <c r="E448" s="272"/>
      <c r="F448" s="272"/>
      <c r="G448" s="272"/>
      <c r="H448" s="272"/>
      <c r="I448" s="272"/>
      <c r="J448" s="272"/>
      <c r="K448" s="272"/>
      <c r="L448" s="272"/>
      <c r="M448" s="272"/>
      <c r="N448" s="272"/>
      <c r="O448" s="272"/>
      <c r="P448" s="272"/>
      <c r="Q448" s="272"/>
      <c r="R448" s="272"/>
      <c r="S448" s="272"/>
      <c r="T448" s="272"/>
      <c r="U448" s="272"/>
      <c r="V448" s="272"/>
      <c r="W448" s="272"/>
      <c r="X448" s="272"/>
      <c r="Y448" s="272"/>
      <c r="Z448" s="272"/>
    </row>
    <row r="449" spans="1:26" ht="12.75" customHeight="1" x14ac:dyDescent="0.25">
      <c r="A449" s="272"/>
      <c r="B449" s="272"/>
      <c r="C449" s="272"/>
      <c r="D449" s="272"/>
      <c r="E449" s="272"/>
      <c r="F449" s="272"/>
      <c r="G449" s="272"/>
      <c r="H449" s="272"/>
      <c r="I449" s="272"/>
      <c r="J449" s="272"/>
      <c r="K449" s="272"/>
      <c r="L449" s="272"/>
      <c r="M449" s="272"/>
      <c r="N449" s="272"/>
      <c r="O449" s="272"/>
      <c r="P449" s="272"/>
      <c r="Q449" s="272"/>
      <c r="R449" s="272"/>
      <c r="S449" s="272"/>
      <c r="T449" s="272"/>
      <c r="U449" s="272"/>
      <c r="V449" s="272"/>
      <c r="W449" s="272"/>
      <c r="X449" s="272"/>
      <c r="Y449" s="272"/>
      <c r="Z449" s="272"/>
    </row>
    <row r="450" spans="1:26" ht="12.75" customHeight="1" x14ac:dyDescent="0.25">
      <c r="A450" s="272"/>
      <c r="B450" s="272"/>
      <c r="C450" s="272"/>
      <c r="D450" s="272"/>
      <c r="E450" s="272"/>
      <c r="F450" s="272"/>
      <c r="G450" s="272"/>
      <c r="H450" s="272"/>
      <c r="I450" s="272"/>
      <c r="J450" s="272"/>
      <c r="K450" s="272"/>
      <c r="L450" s="272"/>
      <c r="M450" s="272"/>
      <c r="N450" s="272"/>
      <c r="O450" s="272"/>
      <c r="P450" s="272"/>
      <c r="Q450" s="272"/>
      <c r="R450" s="272"/>
      <c r="S450" s="272"/>
      <c r="T450" s="272"/>
      <c r="U450" s="272"/>
      <c r="V450" s="272"/>
      <c r="W450" s="272"/>
      <c r="X450" s="272"/>
      <c r="Y450" s="272"/>
      <c r="Z450" s="272"/>
    </row>
    <row r="451" spans="1:26" ht="12.75" customHeight="1" x14ac:dyDescent="0.25">
      <c r="A451" s="272"/>
      <c r="B451" s="272"/>
      <c r="C451" s="272"/>
      <c r="D451" s="272"/>
      <c r="E451" s="272"/>
      <c r="F451" s="272"/>
      <c r="G451" s="272"/>
      <c r="H451" s="272"/>
      <c r="I451" s="272"/>
      <c r="J451" s="272"/>
      <c r="K451" s="272"/>
      <c r="L451" s="272"/>
      <c r="M451" s="272"/>
      <c r="N451" s="272"/>
      <c r="O451" s="272"/>
      <c r="P451" s="272"/>
      <c r="Q451" s="272"/>
      <c r="R451" s="272"/>
      <c r="S451" s="272"/>
      <c r="T451" s="272"/>
      <c r="U451" s="272"/>
      <c r="V451" s="272"/>
      <c r="W451" s="272"/>
      <c r="X451" s="272"/>
      <c r="Y451" s="272"/>
      <c r="Z451" s="272"/>
    </row>
    <row r="452" spans="1:26" ht="12.75" customHeight="1" x14ac:dyDescent="0.25">
      <c r="A452" s="272"/>
      <c r="B452" s="272"/>
      <c r="C452" s="272"/>
      <c r="D452" s="272"/>
      <c r="E452" s="272"/>
      <c r="F452" s="272"/>
      <c r="G452" s="272"/>
      <c r="H452" s="272"/>
      <c r="I452" s="272"/>
      <c r="J452" s="272"/>
      <c r="K452" s="272"/>
      <c r="L452" s="272"/>
      <c r="M452" s="272"/>
      <c r="N452" s="272"/>
      <c r="O452" s="272"/>
      <c r="P452" s="272"/>
      <c r="Q452" s="272"/>
      <c r="R452" s="272"/>
      <c r="S452" s="272"/>
      <c r="T452" s="272"/>
      <c r="U452" s="272"/>
      <c r="V452" s="272"/>
      <c r="W452" s="272"/>
      <c r="X452" s="272"/>
      <c r="Y452" s="272"/>
      <c r="Z452" s="272"/>
    </row>
    <row r="453" spans="1:26" ht="12.75" customHeight="1" x14ac:dyDescent="0.25">
      <c r="A453" s="272"/>
      <c r="B453" s="272"/>
      <c r="C453" s="272"/>
      <c r="D453" s="272"/>
      <c r="E453" s="272"/>
      <c r="F453" s="272"/>
      <c r="G453" s="272"/>
      <c r="H453" s="272"/>
      <c r="I453" s="272"/>
      <c r="J453" s="272"/>
      <c r="K453" s="272"/>
      <c r="L453" s="272"/>
      <c r="M453" s="272"/>
      <c r="N453" s="272"/>
      <c r="O453" s="272"/>
      <c r="P453" s="272"/>
      <c r="Q453" s="272"/>
      <c r="R453" s="272"/>
      <c r="S453" s="272"/>
      <c r="T453" s="272"/>
      <c r="U453" s="272"/>
      <c r="V453" s="272"/>
      <c r="W453" s="272"/>
      <c r="X453" s="272"/>
      <c r="Y453" s="272"/>
      <c r="Z453" s="272"/>
    </row>
    <row r="454" spans="1:26" ht="12.75" customHeight="1" x14ac:dyDescent="0.25">
      <c r="A454" s="272"/>
      <c r="B454" s="272"/>
      <c r="C454" s="272"/>
      <c r="D454" s="272"/>
      <c r="E454" s="272"/>
      <c r="F454" s="272"/>
      <c r="G454" s="272"/>
      <c r="H454" s="272"/>
      <c r="I454" s="272"/>
      <c r="J454" s="272"/>
      <c r="K454" s="272"/>
      <c r="L454" s="272"/>
      <c r="M454" s="272"/>
      <c r="N454" s="272"/>
      <c r="O454" s="272"/>
      <c r="P454" s="272"/>
      <c r="Q454" s="272"/>
      <c r="R454" s="272"/>
      <c r="S454" s="272"/>
      <c r="T454" s="272"/>
      <c r="U454" s="272"/>
      <c r="V454" s="272"/>
      <c r="W454" s="272"/>
      <c r="X454" s="272"/>
      <c r="Y454" s="272"/>
      <c r="Z454" s="272"/>
    </row>
    <row r="455" spans="1:26" ht="12.75" customHeight="1" x14ac:dyDescent="0.25">
      <c r="A455" s="272"/>
      <c r="B455" s="272"/>
      <c r="C455" s="272"/>
      <c r="D455" s="272"/>
      <c r="E455" s="272"/>
      <c r="F455" s="272"/>
      <c r="G455" s="272"/>
      <c r="H455" s="272"/>
      <c r="I455" s="272"/>
      <c r="J455" s="272"/>
      <c r="K455" s="272"/>
      <c r="L455" s="272"/>
      <c r="M455" s="272"/>
      <c r="N455" s="272"/>
      <c r="O455" s="272"/>
      <c r="P455" s="272"/>
      <c r="Q455" s="272"/>
      <c r="R455" s="272"/>
      <c r="S455" s="272"/>
      <c r="T455" s="272"/>
      <c r="U455" s="272"/>
      <c r="V455" s="272"/>
      <c r="W455" s="272"/>
      <c r="X455" s="272"/>
      <c r="Y455" s="272"/>
      <c r="Z455" s="272"/>
    </row>
    <row r="456" spans="1:26" ht="12.75" customHeight="1" x14ac:dyDescent="0.25">
      <c r="A456" s="272"/>
      <c r="B456" s="272"/>
      <c r="C456" s="272"/>
      <c r="D456" s="272"/>
      <c r="E456" s="272"/>
      <c r="F456" s="272"/>
      <c r="G456" s="272"/>
      <c r="H456" s="272"/>
      <c r="I456" s="272"/>
      <c r="J456" s="272"/>
      <c r="K456" s="272"/>
      <c r="L456" s="272"/>
      <c r="M456" s="272"/>
      <c r="N456" s="272"/>
      <c r="O456" s="272"/>
      <c r="P456" s="272"/>
      <c r="Q456" s="272"/>
      <c r="R456" s="272"/>
      <c r="S456" s="272"/>
      <c r="T456" s="272"/>
      <c r="U456" s="272"/>
      <c r="V456" s="272"/>
      <c r="W456" s="272"/>
      <c r="X456" s="272"/>
      <c r="Y456" s="272"/>
      <c r="Z456" s="272"/>
    </row>
    <row r="457" spans="1:26" ht="12.75" customHeight="1" x14ac:dyDescent="0.25">
      <c r="A457" s="272"/>
      <c r="B457" s="272"/>
      <c r="C457" s="272"/>
      <c r="D457" s="272"/>
      <c r="E457" s="272"/>
      <c r="F457" s="272"/>
      <c r="G457" s="272"/>
      <c r="H457" s="272"/>
      <c r="I457" s="272"/>
      <c r="J457" s="272"/>
      <c r="K457" s="272"/>
      <c r="L457" s="272"/>
      <c r="M457" s="272"/>
      <c r="N457" s="272"/>
      <c r="O457" s="272"/>
      <c r="P457" s="272"/>
      <c r="Q457" s="272"/>
      <c r="R457" s="272"/>
      <c r="S457" s="272"/>
      <c r="T457" s="272"/>
      <c r="U457" s="272"/>
      <c r="V457" s="272"/>
      <c r="W457" s="272"/>
      <c r="X457" s="272"/>
      <c r="Y457" s="272"/>
      <c r="Z457" s="272"/>
    </row>
    <row r="458" spans="1:26" ht="12.75" customHeight="1" x14ac:dyDescent="0.25">
      <c r="A458" s="272"/>
      <c r="B458" s="272"/>
      <c r="C458" s="272"/>
      <c r="D458" s="272"/>
      <c r="E458" s="272"/>
      <c r="F458" s="272"/>
      <c r="G458" s="272"/>
      <c r="H458" s="272"/>
      <c r="I458" s="272"/>
      <c r="J458" s="272"/>
      <c r="K458" s="272"/>
      <c r="L458" s="272"/>
      <c r="M458" s="272"/>
      <c r="N458" s="272"/>
      <c r="O458" s="272"/>
      <c r="P458" s="272"/>
      <c r="Q458" s="272"/>
      <c r="R458" s="272"/>
      <c r="S458" s="272"/>
      <c r="T458" s="272"/>
      <c r="U458" s="272"/>
      <c r="V458" s="272"/>
      <c r="W458" s="272"/>
      <c r="X458" s="272"/>
      <c r="Y458" s="272"/>
      <c r="Z458" s="272"/>
    </row>
    <row r="459" spans="1:26" ht="12.75" customHeight="1" x14ac:dyDescent="0.25">
      <c r="A459" s="272"/>
      <c r="B459" s="272"/>
      <c r="C459" s="272"/>
      <c r="D459" s="272"/>
      <c r="E459" s="272"/>
      <c r="F459" s="272"/>
      <c r="G459" s="272"/>
      <c r="H459" s="272"/>
      <c r="I459" s="272"/>
      <c r="J459" s="272"/>
      <c r="K459" s="272"/>
      <c r="L459" s="272"/>
      <c r="M459" s="272"/>
      <c r="N459" s="272"/>
      <c r="O459" s="272"/>
      <c r="P459" s="272"/>
      <c r="Q459" s="272"/>
      <c r="R459" s="272"/>
      <c r="S459" s="272"/>
      <c r="T459" s="272"/>
      <c r="U459" s="272"/>
      <c r="V459" s="272"/>
      <c r="W459" s="272"/>
      <c r="X459" s="272"/>
      <c r="Y459" s="272"/>
      <c r="Z459" s="272"/>
    </row>
    <row r="460" spans="1:26" ht="12.75" customHeight="1" x14ac:dyDescent="0.25">
      <c r="A460" s="272"/>
      <c r="B460" s="272"/>
      <c r="C460" s="272"/>
      <c r="D460" s="272"/>
      <c r="E460" s="272"/>
      <c r="F460" s="272"/>
      <c r="G460" s="272"/>
      <c r="H460" s="272"/>
      <c r="I460" s="272"/>
      <c r="J460" s="272"/>
      <c r="K460" s="272"/>
      <c r="L460" s="272"/>
      <c r="M460" s="272"/>
      <c r="N460" s="272"/>
      <c r="O460" s="272"/>
      <c r="P460" s="272"/>
      <c r="Q460" s="272"/>
      <c r="R460" s="272"/>
      <c r="S460" s="272"/>
      <c r="T460" s="272"/>
      <c r="U460" s="272"/>
      <c r="V460" s="272"/>
      <c r="W460" s="272"/>
      <c r="X460" s="272"/>
      <c r="Y460" s="272"/>
      <c r="Z460" s="272"/>
    </row>
    <row r="461" spans="1:26" ht="12.75" customHeight="1" x14ac:dyDescent="0.25">
      <c r="A461" s="272"/>
      <c r="B461" s="272"/>
      <c r="C461" s="272"/>
      <c r="D461" s="272"/>
      <c r="E461" s="272"/>
      <c r="F461" s="272"/>
      <c r="G461" s="272"/>
      <c r="H461" s="272"/>
      <c r="I461" s="272"/>
      <c r="J461" s="272"/>
      <c r="K461" s="272"/>
      <c r="L461" s="272"/>
      <c r="M461" s="272"/>
      <c r="N461" s="272"/>
      <c r="O461" s="272"/>
      <c r="P461" s="272"/>
      <c r="Q461" s="272"/>
      <c r="R461" s="272"/>
      <c r="S461" s="272"/>
      <c r="T461" s="272"/>
      <c r="U461" s="272"/>
      <c r="V461" s="272"/>
      <c r="W461" s="272"/>
      <c r="X461" s="272"/>
      <c r="Y461" s="272"/>
      <c r="Z461" s="272"/>
    </row>
    <row r="462" spans="1:26" ht="12.75" customHeight="1" x14ac:dyDescent="0.25">
      <c r="A462" s="272"/>
      <c r="B462" s="272"/>
      <c r="C462" s="272"/>
      <c r="D462" s="272"/>
      <c r="E462" s="272"/>
      <c r="F462" s="272"/>
      <c r="G462" s="272"/>
      <c r="H462" s="272"/>
      <c r="I462" s="272"/>
      <c r="J462" s="272"/>
      <c r="K462" s="272"/>
      <c r="L462" s="272"/>
      <c r="M462" s="272"/>
      <c r="N462" s="272"/>
      <c r="O462" s="272"/>
      <c r="P462" s="272"/>
      <c r="Q462" s="272"/>
      <c r="R462" s="272"/>
      <c r="S462" s="272"/>
      <c r="T462" s="272"/>
      <c r="U462" s="272"/>
      <c r="V462" s="272"/>
      <c r="W462" s="272"/>
      <c r="X462" s="272"/>
      <c r="Y462" s="272"/>
      <c r="Z462" s="272"/>
    </row>
    <row r="463" spans="1:26" ht="12.75" customHeight="1" x14ac:dyDescent="0.25">
      <c r="A463" s="272"/>
      <c r="B463" s="272"/>
      <c r="C463" s="272"/>
      <c r="D463" s="272"/>
      <c r="E463" s="272"/>
      <c r="F463" s="272"/>
      <c r="G463" s="272"/>
      <c r="H463" s="272"/>
      <c r="I463" s="272"/>
      <c r="J463" s="272"/>
      <c r="K463" s="272"/>
      <c r="L463" s="272"/>
      <c r="M463" s="272"/>
      <c r="N463" s="272"/>
      <c r="O463" s="272"/>
      <c r="P463" s="272"/>
      <c r="Q463" s="272"/>
      <c r="R463" s="272"/>
      <c r="S463" s="272"/>
      <c r="T463" s="272"/>
      <c r="U463" s="272"/>
      <c r="V463" s="272"/>
      <c r="W463" s="272"/>
      <c r="X463" s="272"/>
      <c r="Y463" s="272"/>
      <c r="Z463" s="272"/>
    </row>
    <row r="464" spans="1:26" ht="12.75" customHeight="1" x14ac:dyDescent="0.25">
      <c r="A464" s="272"/>
      <c r="B464" s="272"/>
      <c r="C464" s="272"/>
      <c r="D464" s="272"/>
      <c r="E464" s="272"/>
      <c r="F464" s="272"/>
      <c r="G464" s="272"/>
      <c r="H464" s="272"/>
      <c r="I464" s="272"/>
      <c r="J464" s="272"/>
      <c r="K464" s="272"/>
      <c r="L464" s="272"/>
      <c r="M464" s="272"/>
      <c r="N464" s="272"/>
      <c r="O464" s="272"/>
      <c r="P464" s="272"/>
      <c r="Q464" s="272"/>
      <c r="R464" s="272"/>
      <c r="S464" s="272"/>
      <c r="T464" s="272"/>
      <c r="U464" s="272"/>
      <c r="V464" s="272"/>
      <c r="W464" s="272"/>
      <c r="X464" s="272"/>
      <c r="Y464" s="272"/>
      <c r="Z464" s="272"/>
    </row>
    <row r="465" spans="1:26" ht="12.75" customHeight="1" x14ac:dyDescent="0.25">
      <c r="A465" s="272"/>
      <c r="B465" s="272"/>
      <c r="C465" s="272"/>
      <c r="D465" s="272"/>
      <c r="E465" s="272"/>
      <c r="F465" s="272"/>
      <c r="G465" s="272"/>
      <c r="H465" s="272"/>
      <c r="I465" s="272"/>
      <c r="J465" s="272"/>
      <c r="K465" s="272"/>
      <c r="L465" s="272"/>
      <c r="M465" s="272"/>
      <c r="N465" s="272"/>
      <c r="O465" s="272"/>
      <c r="P465" s="272"/>
      <c r="Q465" s="272"/>
      <c r="R465" s="272"/>
      <c r="S465" s="272"/>
      <c r="T465" s="272"/>
      <c r="U465" s="272"/>
      <c r="V465" s="272"/>
      <c r="W465" s="272"/>
      <c r="X465" s="272"/>
      <c r="Y465" s="272"/>
      <c r="Z465" s="272"/>
    </row>
    <row r="466" spans="1:26" ht="12.75" customHeight="1" x14ac:dyDescent="0.25">
      <c r="A466" s="272"/>
      <c r="B466" s="272"/>
      <c r="C466" s="272"/>
      <c r="D466" s="272"/>
      <c r="E466" s="272"/>
      <c r="F466" s="272"/>
      <c r="G466" s="272"/>
      <c r="H466" s="272"/>
      <c r="I466" s="272"/>
      <c r="J466" s="272"/>
      <c r="K466" s="272"/>
      <c r="L466" s="272"/>
      <c r="M466" s="272"/>
      <c r="N466" s="272"/>
      <c r="O466" s="272"/>
      <c r="P466" s="272"/>
      <c r="Q466" s="272"/>
      <c r="R466" s="272"/>
      <c r="S466" s="272"/>
      <c r="T466" s="272"/>
      <c r="U466" s="272"/>
      <c r="V466" s="272"/>
      <c r="W466" s="272"/>
      <c r="X466" s="272"/>
      <c r="Y466" s="272"/>
      <c r="Z466" s="272"/>
    </row>
    <row r="467" spans="1:26" ht="12.75" customHeight="1" x14ac:dyDescent="0.25">
      <c r="A467" s="272"/>
      <c r="B467" s="272"/>
      <c r="C467" s="272"/>
      <c r="D467" s="272"/>
      <c r="E467" s="272"/>
      <c r="F467" s="272"/>
      <c r="G467" s="272"/>
      <c r="H467" s="272"/>
      <c r="I467" s="272"/>
      <c r="J467" s="272"/>
      <c r="K467" s="272"/>
      <c r="L467" s="272"/>
      <c r="M467" s="272"/>
      <c r="N467" s="272"/>
      <c r="O467" s="272"/>
      <c r="P467" s="272"/>
      <c r="Q467" s="272"/>
      <c r="R467" s="272"/>
      <c r="S467" s="272"/>
      <c r="T467" s="272"/>
      <c r="U467" s="272"/>
      <c r="V467" s="272"/>
      <c r="W467" s="272"/>
      <c r="X467" s="272"/>
      <c r="Y467" s="272"/>
      <c r="Z467" s="272"/>
    </row>
    <row r="468" spans="1:26" ht="12.75" customHeight="1" x14ac:dyDescent="0.25">
      <c r="A468" s="272"/>
      <c r="B468" s="272"/>
      <c r="C468" s="272"/>
      <c r="D468" s="272"/>
      <c r="E468" s="272"/>
      <c r="F468" s="272"/>
      <c r="G468" s="272"/>
      <c r="H468" s="272"/>
      <c r="I468" s="272"/>
      <c r="J468" s="272"/>
      <c r="K468" s="272"/>
      <c r="L468" s="272"/>
      <c r="M468" s="272"/>
      <c r="N468" s="272"/>
      <c r="O468" s="272"/>
      <c r="P468" s="272"/>
      <c r="Q468" s="272"/>
      <c r="R468" s="272"/>
      <c r="S468" s="272"/>
      <c r="T468" s="272"/>
      <c r="U468" s="272"/>
      <c r="V468" s="272"/>
      <c r="W468" s="272"/>
      <c r="X468" s="272"/>
      <c r="Y468" s="272"/>
      <c r="Z468" s="272"/>
    </row>
    <row r="469" spans="1:26" ht="12.75" customHeight="1" x14ac:dyDescent="0.25">
      <c r="A469" s="272"/>
      <c r="B469" s="272"/>
      <c r="C469" s="272"/>
      <c r="D469" s="272"/>
      <c r="E469" s="272"/>
      <c r="F469" s="272"/>
      <c r="G469" s="272"/>
      <c r="H469" s="272"/>
      <c r="I469" s="272"/>
      <c r="J469" s="272"/>
      <c r="K469" s="272"/>
      <c r="L469" s="272"/>
      <c r="M469" s="272"/>
      <c r="N469" s="272"/>
      <c r="O469" s="272"/>
      <c r="P469" s="272"/>
      <c r="Q469" s="272"/>
      <c r="R469" s="272"/>
      <c r="S469" s="272"/>
      <c r="T469" s="272"/>
      <c r="U469" s="272"/>
      <c r="V469" s="272"/>
      <c r="W469" s="272"/>
      <c r="X469" s="272"/>
      <c r="Y469" s="272"/>
      <c r="Z469" s="272"/>
    </row>
    <row r="470" spans="1:26" ht="12.75" customHeight="1" x14ac:dyDescent="0.25">
      <c r="A470" s="272"/>
      <c r="B470" s="272"/>
      <c r="C470" s="272"/>
      <c r="D470" s="272"/>
      <c r="E470" s="272"/>
      <c r="F470" s="272"/>
      <c r="G470" s="272"/>
      <c r="H470" s="272"/>
      <c r="I470" s="272"/>
      <c r="J470" s="272"/>
      <c r="K470" s="272"/>
      <c r="L470" s="272"/>
      <c r="M470" s="272"/>
      <c r="N470" s="272"/>
      <c r="O470" s="272"/>
      <c r="P470" s="272"/>
      <c r="Q470" s="272"/>
      <c r="R470" s="272"/>
      <c r="S470" s="272"/>
      <c r="T470" s="272"/>
      <c r="U470" s="272"/>
      <c r="V470" s="272"/>
      <c r="W470" s="272"/>
      <c r="X470" s="272"/>
      <c r="Y470" s="272"/>
      <c r="Z470" s="272"/>
    </row>
    <row r="471" spans="1:26" ht="12.75" customHeight="1" x14ac:dyDescent="0.25">
      <c r="A471" s="272"/>
      <c r="B471" s="272"/>
      <c r="C471" s="272"/>
      <c r="D471" s="272"/>
      <c r="E471" s="272"/>
      <c r="F471" s="272"/>
      <c r="G471" s="272"/>
      <c r="H471" s="272"/>
      <c r="I471" s="272"/>
      <c r="J471" s="272"/>
      <c r="K471" s="272"/>
      <c r="L471" s="272"/>
      <c r="M471" s="272"/>
      <c r="N471" s="272"/>
      <c r="O471" s="272"/>
      <c r="P471" s="272"/>
      <c r="Q471" s="272"/>
      <c r="R471" s="272"/>
      <c r="S471" s="272"/>
      <c r="T471" s="272"/>
      <c r="U471" s="272"/>
      <c r="V471" s="272"/>
      <c r="W471" s="272"/>
      <c r="X471" s="272"/>
      <c r="Y471" s="272"/>
      <c r="Z471" s="272"/>
    </row>
    <row r="472" spans="1:26" ht="12.75" customHeight="1" x14ac:dyDescent="0.25">
      <c r="A472" s="272"/>
      <c r="B472" s="272"/>
      <c r="C472" s="272"/>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2"/>
    </row>
    <row r="473" spans="1:26" ht="12.75" customHeight="1" x14ac:dyDescent="0.25">
      <c r="A473" s="272"/>
      <c r="B473" s="272"/>
      <c r="C473" s="272"/>
      <c r="D473" s="272"/>
      <c r="E473" s="272"/>
      <c r="F473" s="272"/>
      <c r="G473" s="272"/>
      <c r="H473" s="272"/>
      <c r="I473" s="272"/>
      <c r="J473" s="272"/>
      <c r="K473" s="272"/>
      <c r="L473" s="272"/>
      <c r="M473" s="272"/>
      <c r="N473" s="272"/>
      <c r="O473" s="272"/>
      <c r="P473" s="272"/>
      <c r="Q473" s="272"/>
      <c r="R473" s="272"/>
      <c r="S473" s="272"/>
      <c r="T473" s="272"/>
      <c r="U473" s="272"/>
      <c r="V473" s="272"/>
      <c r="W473" s="272"/>
      <c r="X473" s="272"/>
      <c r="Y473" s="272"/>
      <c r="Z473" s="272"/>
    </row>
    <row r="474" spans="1:26" ht="12.75" customHeight="1" x14ac:dyDescent="0.25">
      <c r="A474" s="272"/>
      <c r="B474" s="272"/>
      <c r="C474" s="272"/>
      <c r="D474" s="272"/>
      <c r="E474" s="272"/>
      <c r="F474" s="272"/>
      <c r="G474" s="272"/>
      <c r="H474" s="272"/>
      <c r="I474" s="272"/>
      <c r="J474" s="272"/>
      <c r="K474" s="272"/>
      <c r="L474" s="272"/>
      <c r="M474" s="272"/>
      <c r="N474" s="272"/>
      <c r="O474" s="272"/>
      <c r="P474" s="272"/>
      <c r="Q474" s="272"/>
      <c r="R474" s="272"/>
      <c r="S474" s="272"/>
      <c r="T474" s="272"/>
      <c r="U474" s="272"/>
      <c r="V474" s="272"/>
      <c r="W474" s="272"/>
      <c r="X474" s="272"/>
      <c r="Y474" s="272"/>
      <c r="Z474" s="272"/>
    </row>
    <row r="475" spans="1:26" ht="12.75" customHeight="1" x14ac:dyDescent="0.25">
      <c r="A475" s="272"/>
      <c r="B475" s="272"/>
      <c r="C475" s="272"/>
      <c r="D475" s="272"/>
      <c r="E475" s="272"/>
      <c r="F475" s="272"/>
      <c r="G475" s="272"/>
      <c r="H475" s="272"/>
      <c r="I475" s="272"/>
      <c r="J475" s="272"/>
      <c r="K475" s="272"/>
      <c r="L475" s="272"/>
      <c r="M475" s="272"/>
      <c r="N475" s="272"/>
      <c r="O475" s="272"/>
      <c r="P475" s="272"/>
      <c r="Q475" s="272"/>
      <c r="R475" s="272"/>
      <c r="S475" s="272"/>
      <c r="T475" s="272"/>
      <c r="U475" s="272"/>
      <c r="V475" s="272"/>
      <c r="W475" s="272"/>
      <c r="X475" s="272"/>
      <c r="Y475" s="272"/>
      <c r="Z475" s="272"/>
    </row>
    <row r="476" spans="1:26" ht="12.75" customHeight="1" x14ac:dyDescent="0.25">
      <c r="A476" s="272"/>
      <c r="B476" s="272"/>
      <c r="C476" s="272"/>
      <c r="D476" s="272"/>
      <c r="E476" s="272"/>
      <c r="F476" s="272"/>
      <c r="G476" s="272"/>
      <c r="H476" s="272"/>
      <c r="I476" s="272"/>
      <c r="J476" s="272"/>
      <c r="K476" s="272"/>
      <c r="L476" s="272"/>
      <c r="M476" s="272"/>
      <c r="N476" s="272"/>
      <c r="O476" s="272"/>
      <c r="P476" s="272"/>
      <c r="Q476" s="272"/>
      <c r="R476" s="272"/>
      <c r="S476" s="272"/>
      <c r="T476" s="272"/>
      <c r="U476" s="272"/>
      <c r="V476" s="272"/>
      <c r="W476" s="272"/>
      <c r="X476" s="272"/>
      <c r="Y476" s="272"/>
      <c r="Z476" s="272"/>
    </row>
    <row r="477" spans="1:26" ht="12.75" customHeight="1" x14ac:dyDescent="0.25">
      <c r="A477" s="272"/>
      <c r="B477" s="272"/>
      <c r="C477" s="272"/>
      <c r="D477" s="272"/>
      <c r="E477" s="272"/>
      <c r="F477" s="272"/>
      <c r="G477" s="272"/>
      <c r="H477" s="272"/>
      <c r="I477" s="272"/>
      <c r="J477" s="272"/>
      <c r="K477" s="272"/>
      <c r="L477" s="272"/>
      <c r="M477" s="272"/>
      <c r="N477" s="272"/>
      <c r="O477" s="272"/>
      <c r="P477" s="272"/>
      <c r="Q477" s="272"/>
      <c r="R477" s="272"/>
      <c r="S477" s="272"/>
      <c r="T477" s="272"/>
      <c r="U477" s="272"/>
      <c r="V477" s="272"/>
      <c r="W477" s="272"/>
      <c r="X477" s="272"/>
      <c r="Y477" s="272"/>
      <c r="Z477" s="272"/>
    </row>
    <row r="478" spans="1:26" ht="12.75" customHeight="1" x14ac:dyDescent="0.25">
      <c r="A478" s="272"/>
      <c r="B478" s="272"/>
      <c r="C478" s="272"/>
      <c r="D478" s="272"/>
      <c r="E478" s="272"/>
      <c r="F478" s="272"/>
      <c r="G478" s="272"/>
      <c r="H478" s="272"/>
      <c r="I478" s="272"/>
      <c r="J478" s="272"/>
      <c r="K478" s="272"/>
      <c r="L478" s="272"/>
      <c r="M478" s="272"/>
      <c r="N478" s="272"/>
      <c r="O478" s="272"/>
      <c r="P478" s="272"/>
      <c r="Q478" s="272"/>
      <c r="R478" s="272"/>
      <c r="S478" s="272"/>
      <c r="T478" s="272"/>
      <c r="U478" s="272"/>
      <c r="V478" s="272"/>
      <c r="W478" s="272"/>
      <c r="X478" s="272"/>
      <c r="Y478" s="272"/>
      <c r="Z478" s="272"/>
    </row>
    <row r="479" spans="1:26" ht="12.75" customHeight="1" x14ac:dyDescent="0.25">
      <c r="A479" s="272"/>
      <c r="B479" s="272"/>
      <c r="C479" s="272"/>
      <c r="D479" s="272"/>
      <c r="E479" s="272"/>
      <c r="F479" s="272"/>
      <c r="G479" s="272"/>
      <c r="H479" s="272"/>
      <c r="I479" s="272"/>
      <c r="J479" s="272"/>
      <c r="K479" s="272"/>
      <c r="L479" s="272"/>
      <c r="M479" s="272"/>
      <c r="N479" s="272"/>
      <c r="O479" s="272"/>
      <c r="P479" s="272"/>
      <c r="Q479" s="272"/>
      <c r="R479" s="272"/>
      <c r="S479" s="272"/>
      <c r="T479" s="272"/>
      <c r="U479" s="272"/>
      <c r="V479" s="272"/>
      <c r="W479" s="272"/>
      <c r="X479" s="272"/>
      <c r="Y479" s="272"/>
      <c r="Z479" s="272"/>
    </row>
    <row r="480" spans="1:26" ht="12.75" customHeight="1" x14ac:dyDescent="0.25">
      <c r="A480" s="272"/>
      <c r="B480" s="272"/>
      <c r="C480" s="272"/>
      <c r="D480" s="272"/>
      <c r="E480" s="272"/>
      <c r="F480" s="272"/>
      <c r="G480" s="272"/>
      <c r="H480" s="272"/>
      <c r="I480" s="272"/>
      <c r="J480" s="272"/>
      <c r="K480" s="272"/>
      <c r="L480" s="272"/>
      <c r="M480" s="272"/>
      <c r="N480" s="272"/>
      <c r="O480" s="272"/>
      <c r="P480" s="272"/>
      <c r="Q480" s="272"/>
      <c r="R480" s="272"/>
      <c r="S480" s="272"/>
      <c r="T480" s="272"/>
      <c r="U480" s="272"/>
      <c r="V480" s="272"/>
      <c r="W480" s="272"/>
      <c r="X480" s="272"/>
      <c r="Y480" s="272"/>
      <c r="Z480" s="272"/>
    </row>
    <row r="481" spans="1:26" ht="12.75" customHeight="1" x14ac:dyDescent="0.25">
      <c r="A481" s="272"/>
      <c r="B481" s="272"/>
      <c r="C481" s="272"/>
      <c r="D481" s="272"/>
      <c r="E481" s="272"/>
      <c r="F481" s="272"/>
      <c r="G481" s="272"/>
      <c r="H481" s="272"/>
      <c r="I481" s="272"/>
      <c r="J481" s="272"/>
      <c r="K481" s="272"/>
      <c r="L481" s="272"/>
      <c r="M481" s="272"/>
      <c r="N481" s="272"/>
      <c r="O481" s="272"/>
      <c r="P481" s="272"/>
      <c r="Q481" s="272"/>
      <c r="R481" s="272"/>
      <c r="S481" s="272"/>
      <c r="T481" s="272"/>
      <c r="U481" s="272"/>
      <c r="V481" s="272"/>
      <c r="W481" s="272"/>
      <c r="X481" s="272"/>
      <c r="Y481" s="272"/>
      <c r="Z481" s="272"/>
    </row>
    <row r="482" spans="1:26" ht="12.75" customHeight="1" x14ac:dyDescent="0.25">
      <c r="A482" s="272"/>
      <c r="B482" s="272"/>
      <c r="C482" s="272"/>
      <c r="D482" s="272"/>
      <c r="E482" s="272"/>
      <c r="F482" s="272"/>
      <c r="G482" s="272"/>
      <c r="H482" s="272"/>
      <c r="I482" s="272"/>
      <c r="J482" s="272"/>
      <c r="K482" s="272"/>
      <c r="L482" s="272"/>
      <c r="M482" s="272"/>
      <c r="N482" s="272"/>
      <c r="O482" s="272"/>
      <c r="P482" s="272"/>
      <c r="Q482" s="272"/>
      <c r="R482" s="272"/>
      <c r="S482" s="272"/>
      <c r="T482" s="272"/>
      <c r="U482" s="272"/>
      <c r="V482" s="272"/>
      <c r="W482" s="272"/>
      <c r="X482" s="272"/>
      <c r="Y482" s="272"/>
      <c r="Z482" s="272"/>
    </row>
    <row r="483" spans="1:26" ht="12.75" customHeight="1" x14ac:dyDescent="0.25">
      <c r="A483" s="272"/>
      <c r="B483" s="272"/>
      <c r="C483" s="272"/>
      <c r="D483" s="272"/>
      <c r="E483" s="272"/>
      <c r="F483" s="272"/>
      <c r="G483" s="272"/>
      <c r="H483" s="272"/>
      <c r="I483" s="272"/>
      <c r="J483" s="272"/>
      <c r="K483" s="272"/>
      <c r="L483" s="272"/>
      <c r="M483" s="272"/>
      <c r="N483" s="272"/>
      <c r="O483" s="272"/>
      <c r="P483" s="272"/>
      <c r="Q483" s="272"/>
      <c r="R483" s="272"/>
      <c r="S483" s="272"/>
      <c r="T483" s="272"/>
      <c r="U483" s="272"/>
      <c r="V483" s="272"/>
      <c r="W483" s="272"/>
      <c r="X483" s="272"/>
      <c r="Y483" s="272"/>
      <c r="Z483" s="272"/>
    </row>
    <row r="484" spans="1:26" ht="12.75" customHeight="1" x14ac:dyDescent="0.25">
      <c r="A484" s="272"/>
      <c r="B484" s="272"/>
      <c r="C484" s="272"/>
      <c r="D484" s="272"/>
      <c r="E484" s="272"/>
      <c r="F484" s="272"/>
      <c r="G484" s="272"/>
      <c r="H484" s="272"/>
      <c r="I484" s="272"/>
      <c r="J484" s="272"/>
      <c r="K484" s="272"/>
      <c r="L484" s="272"/>
      <c r="M484" s="272"/>
      <c r="N484" s="272"/>
      <c r="O484" s="272"/>
      <c r="P484" s="272"/>
      <c r="Q484" s="272"/>
      <c r="R484" s="272"/>
      <c r="S484" s="272"/>
      <c r="T484" s="272"/>
      <c r="U484" s="272"/>
      <c r="V484" s="272"/>
      <c r="W484" s="272"/>
      <c r="X484" s="272"/>
      <c r="Y484" s="272"/>
      <c r="Z484" s="272"/>
    </row>
    <row r="485" spans="1:26" ht="12.75" customHeight="1" x14ac:dyDescent="0.25">
      <c r="A485" s="272"/>
      <c r="B485" s="272"/>
      <c r="C485" s="272"/>
      <c r="D485" s="272"/>
      <c r="E485" s="272"/>
      <c r="F485" s="272"/>
      <c r="G485" s="272"/>
      <c r="H485" s="272"/>
      <c r="I485" s="272"/>
      <c r="J485" s="272"/>
      <c r="K485" s="272"/>
      <c r="L485" s="272"/>
      <c r="M485" s="272"/>
      <c r="N485" s="272"/>
      <c r="O485" s="272"/>
      <c r="P485" s="272"/>
      <c r="Q485" s="272"/>
      <c r="R485" s="272"/>
      <c r="S485" s="272"/>
      <c r="T485" s="272"/>
      <c r="U485" s="272"/>
      <c r="V485" s="272"/>
      <c r="W485" s="272"/>
      <c r="X485" s="272"/>
      <c r="Y485" s="272"/>
      <c r="Z485" s="272"/>
    </row>
    <row r="486" spans="1:26" ht="12.75" customHeight="1" x14ac:dyDescent="0.25">
      <c r="A486" s="272"/>
      <c r="B486" s="272"/>
      <c r="C486" s="272"/>
      <c r="D486" s="272"/>
      <c r="E486" s="272"/>
      <c r="F486" s="272"/>
      <c r="G486" s="272"/>
      <c r="H486" s="272"/>
      <c r="I486" s="272"/>
      <c r="J486" s="272"/>
      <c r="K486" s="272"/>
      <c r="L486" s="272"/>
      <c r="M486" s="272"/>
      <c r="N486" s="272"/>
      <c r="O486" s="272"/>
      <c r="P486" s="272"/>
      <c r="Q486" s="272"/>
      <c r="R486" s="272"/>
      <c r="S486" s="272"/>
      <c r="T486" s="272"/>
      <c r="U486" s="272"/>
      <c r="V486" s="272"/>
      <c r="W486" s="272"/>
      <c r="X486" s="272"/>
      <c r="Y486" s="272"/>
      <c r="Z486" s="272"/>
    </row>
    <row r="487" spans="1:26" ht="12.75" customHeight="1" x14ac:dyDescent="0.25">
      <c r="A487" s="272"/>
      <c r="B487" s="272"/>
      <c r="C487" s="272"/>
      <c r="D487" s="272"/>
      <c r="E487" s="272"/>
      <c r="F487" s="272"/>
      <c r="G487" s="272"/>
      <c r="H487" s="272"/>
      <c r="I487" s="272"/>
      <c r="J487" s="272"/>
      <c r="K487" s="272"/>
      <c r="L487" s="272"/>
      <c r="M487" s="272"/>
      <c r="N487" s="272"/>
      <c r="O487" s="272"/>
      <c r="P487" s="272"/>
      <c r="Q487" s="272"/>
      <c r="R487" s="272"/>
      <c r="S487" s="272"/>
      <c r="T487" s="272"/>
      <c r="U487" s="272"/>
      <c r="V487" s="272"/>
      <c r="W487" s="272"/>
      <c r="X487" s="272"/>
      <c r="Y487" s="272"/>
      <c r="Z487" s="272"/>
    </row>
    <row r="488" spans="1:26" ht="12.75" customHeight="1" x14ac:dyDescent="0.25">
      <c r="A488" s="272"/>
      <c r="B488" s="272"/>
      <c r="C488" s="272"/>
      <c r="D488" s="272"/>
      <c r="E488" s="272"/>
      <c r="F488" s="272"/>
      <c r="G488" s="272"/>
      <c r="H488" s="272"/>
      <c r="I488" s="272"/>
      <c r="J488" s="272"/>
      <c r="K488" s="272"/>
      <c r="L488" s="272"/>
      <c r="M488" s="272"/>
      <c r="N488" s="272"/>
      <c r="O488" s="272"/>
      <c r="P488" s="272"/>
      <c r="Q488" s="272"/>
      <c r="R488" s="272"/>
      <c r="S488" s="272"/>
      <c r="T488" s="272"/>
      <c r="U488" s="272"/>
      <c r="V488" s="272"/>
      <c r="W488" s="272"/>
      <c r="X488" s="272"/>
      <c r="Y488" s="272"/>
      <c r="Z488" s="272"/>
    </row>
    <row r="489" spans="1:26" ht="12.75" customHeight="1" x14ac:dyDescent="0.25">
      <c r="A489" s="272"/>
      <c r="B489" s="272"/>
      <c r="C489" s="272"/>
      <c r="D489" s="272"/>
      <c r="E489" s="272"/>
      <c r="F489" s="272"/>
      <c r="G489" s="272"/>
      <c r="H489" s="272"/>
      <c r="I489" s="272"/>
      <c r="J489" s="272"/>
      <c r="K489" s="272"/>
      <c r="L489" s="272"/>
      <c r="M489" s="272"/>
      <c r="N489" s="272"/>
      <c r="O489" s="272"/>
      <c r="P489" s="272"/>
      <c r="Q489" s="272"/>
      <c r="R489" s="272"/>
      <c r="S489" s="272"/>
      <c r="T489" s="272"/>
      <c r="U489" s="272"/>
      <c r="V489" s="272"/>
      <c r="W489" s="272"/>
      <c r="X489" s="272"/>
      <c r="Y489" s="272"/>
      <c r="Z489" s="272"/>
    </row>
    <row r="490" spans="1:26" ht="12.75" customHeight="1" x14ac:dyDescent="0.25">
      <c r="A490" s="272"/>
      <c r="B490" s="272"/>
      <c r="C490" s="272"/>
      <c r="D490" s="272"/>
      <c r="E490" s="272"/>
      <c r="F490" s="272"/>
      <c r="G490" s="272"/>
      <c r="H490" s="272"/>
      <c r="I490" s="272"/>
      <c r="J490" s="272"/>
      <c r="K490" s="272"/>
      <c r="L490" s="272"/>
      <c r="M490" s="272"/>
      <c r="N490" s="272"/>
      <c r="O490" s="272"/>
      <c r="P490" s="272"/>
      <c r="Q490" s="272"/>
      <c r="R490" s="272"/>
      <c r="S490" s="272"/>
      <c r="T490" s="272"/>
      <c r="U490" s="272"/>
      <c r="V490" s="272"/>
      <c r="W490" s="272"/>
      <c r="X490" s="272"/>
      <c r="Y490" s="272"/>
      <c r="Z490" s="272"/>
    </row>
    <row r="491" spans="1:26" ht="12.75" customHeight="1" x14ac:dyDescent="0.25">
      <c r="A491" s="272"/>
      <c r="B491" s="272"/>
      <c r="C491" s="272"/>
      <c r="D491" s="272"/>
      <c r="E491" s="272"/>
      <c r="F491" s="272"/>
      <c r="G491" s="272"/>
      <c r="H491" s="272"/>
      <c r="I491" s="272"/>
      <c r="J491" s="272"/>
      <c r="K491" s="272"/>
      <c r="L491" s="272"/>
      <c r="M491" s="272"/>
      <c r="N491" s="272"/>
      <c r="O491" s="272"/>
      <c r="P491" s="272"/>
      <c r="Q491" s="272"/>
      <c r="R491" s="272"/>
      <c r="S491" s="272"/>
      <c r="T491" s="272"/>
      <c r="U491" s="272"/>
      <c r="V491" s="272"/>
      <c r="W491" s="272"/>
      <c r="X491" s="272"/>
      <c r="Y491" s="272"/>
      <c r="Z491" s="272"/>
    </row>
    <row r="492" spans="1:26" ht="12.75" customHeight="1" x14ac:dyDescent="0.25">
      <c r="A492" s="272"/>
      <c r="B492" s="272"/>
      <c r="C492" s="272"/>
      <c r="D492" s="272"/>
      <c r="E492" s="272"/>
      <c r="F492" s="272"/>
      <c r="G492" s="272"/>
      <c r="H492" s="272"/>
      <c r="I492" s="272"/>
      <c r="J492" s="272"/>
      <c r="K492" s="272"/>
      <c r="L492" s="272"/>
      <c r="M492" s="272"/>
      <c r="N492" s="272"/>
      <c r="O492" s="272"/>
      <c r="P492" s="272"/>
      <c r="Q492" s="272"/>
      <c r="R492" s="272"/>
      <c r="S492" s="272"/>
      <c r="T492" s="272"/>
      <c r="U492" s="272"/>
      <c r="V492" s="272"/>
      <c r="W492" s="272"/>
      <c r="X492" s="272"/>
      <c r="Y492" s="272"/>
      <c r="Z492" s="272"/>
    </row>
    <row r="493" spans="1:26" ht="12.75" customHeight="1" x14ac:dyDescent="0.25">
      <c r="A493" s="272"/>
      <c r="B493" s="272"/>
      <c r="C493" s="272"/>
      <c r="D493" s="272"/>
      <c r="E493" s="272"/>
      <c r="F493" s="272"/>
      <c r="G493" s="272"/>
      <c r="H493" s="272"/>
      <c r="I493" s="272"/>
      <c r="J493" s="272"/>
      <c r="K493" s="272"/>
      <c r="L493" s="272"/>
      <c r="M493" s="272"/>
      <c r="N493" s="272"/>
      <c r="O493" s="272"/>
      <c r="P493" s="272"/>
      <c r="Q493" s="272"/>
      <c r="R493" s="272"/>
      <c r="S493" s="272"/>
      <c r="T493" s="272"/>
      <c r="U493" s="272"/>
      <c r="V493" s="272"/>
      <c r="W493" s="272"/>
      <c r="X493" s="272"/>
      <c r="Y493" s="272"/>
      <c r="Z493" s="272"/>
    </row>
    <row r="494" spans="1:26" ht="12.75" customHeight="1" x14ac:dyDescent="0.25">
      <c r="A494" s="272"/>
      <c r="B494" s="272"/>
      <c r="C494" s="272"/>
      <c r="D494" s="272"/>
      <c r="E494" s="272"/>
      <c r="F494" s="272"/>
      <c r="G494" s="272"/>
      <c r="H494" s="272"/>
      <c r="I494" s="272"/>
      <c r="J494" s="272"/>
      <c r="K494" s="272"/>
      <c r="L494" s="272"/>
      <c r="M494" s="272"/>
      <c r="N494" s="272"/>
      <c r="O494" s="272"/>
      <c r="P494" s="272"/>
      <c r="Q494" s="272"/>
      <c r="R494" s="272"/>
      <c r="S494" s="272"/>
      <c r="T494" s="272"/>
      <c r="U494" s="272"/>
      <c r="V494" s="272"/>
      <c r="W494" s="272"/>
      <c r="X494" s="272"/>
      <c r="Y494" s="272"/>
      <c r="Z494" s="272"/>
    </row>
    <row r="495" spans="1:26" ht="12.75" customHeight="1" x14ac:dyDescent="0.25">
      <c r="A495" s="272"/>
      <c r="B495" s="272"/>
      <c r="C495" s="272"/>
      <c r="D495" s="272"/>
      <c r="E495" s="272"/>
      <c r="F495" s="272"/>
      <c r="G495" s="272"/>
      <c r="H495" s="272"/>
      <c r="I495" s="272"/>
      <c r="J495" s="272"/>
      <c r="K495" s="272"/>
      <c r="L495" s="272"/>
      <c r="M495" s="272"/>
      <c r="N495" s="272"/>
      <c r="O495" s="272"/>
      <c r="P495" s="272"/>
      <c r="Q495" s="272"/>
      <c r="R495" s="272"/>
      <c r="S495" s="272"/>
      <c r="T495" s="272"/>
      <c r="U495" s="272"/>
      <c r="V495" s="272"/>
      <c r="W495" s="272"/>
      <c r="X495" s="272"/>
      <c r="Y495" s="272"/>
      <c r="Z495" s="272"/>
    </row>
    <row r="496" spans="1:26" ht="12.75" customHeight="1" x14ac:dyDescent="0.25">
      <c r="A496" s="272"/>
      <c r="B496" s="272"/>
      <c r="C496" s="272"/>
      <c r="D496" s="272"/>
      <c r="E496" s="272"/>
      <c r="F496" s="272"/>
      <c r="G496" s="272"/>
      <c r="H496" s="272"/>
      <c r="I496" s="272"/>
      <c r="J496" s="272"/>
      <c r="K496" s="272"/>
      <c r="L496" s="272"/>
      <c r="M496" s="272"/>
      <c r="N496" s="272"/>
      <c r="O496" s="272"/>
      <c r="P496" s="272"/>
      <c r="Q496" s="272"/>
      <c r="R496" s="272"/>
      <c r="S496" s="272"/>
      <c r="T496" s="272"/>
      <c r="U496" s="272"/>
      <c r="V496" s="272"/>
      <c r="W496" s="272"/>
      <c r="X496" s="272"/>
      <c r="Y496" s="272"/>
      <c r="Z496" s="272"/>
    </row>
    <row r="497" spans="1:26" ht="12.75" customHeight="1" x14ac:dyDescent="0.25">
      <c r="A497" s="272"/>
      <c r="B497" s="272"/>
      <c r="C497" s="272"/>
      <c r="D497" s="272"/>
      <c r="E497" s="272"/>
      <c r="F497" s="272"/>
      <c r="G497" s="272"/>
      <c r="H497" s="272"/>
      <c r="I497" s="272"/>
      <c r="J497" s="272"/>
      <c r="K497" s="272"/>
      <c r="L497" s="272"/>
      <c r="M497" s="272"/>
      <c r="N497" s="272"/>
      <c r="O497" s="272"/>
      <c r="P497" s="272"/>
      <c r="Q497" s="272"/>
      <c r="R497" s="272"/>
      <c r="S497" s="272"/>
      <c r="T497" s="272"/>
      <c r="U497" s="272"/>
      <c r="V497" s="272"/>
      <c r="W497" s="272"/>
      <c r="X497" s="272"/>
      <c r="Y497" s="272"/>
      <c r="Z497" s="272"/>
    </row>
    <row r="498" spans="1:26" ht="12.75" customHeight="1" x14ac:dyDescent="0.25">
      <c r="A498" s="272"/>
      <c r="B498" s="272"/>
      <c r="C498" s="272"/>
      <c r="D498" s="272"/>
      <c r="E498" s="272"/>
      <c r="F498" s="272"/>
      <c r="G498" s="272"/>
      <c r="H498" s="272"/>
      <c r="I498" s="272"/>
      <c r="J498" s="272"/>
      <c r="K498" s="272"/>
      <c r="L498" s="272"/>
      <c r="M498" s="272"/>
      <c r="N498" s="272"/>
      <c r="O498" s="272"/>
      <c r="P498" s="272"/>
      <c r="Q498" s="272"/>
      <c r="R498" s="272"/>
      <c r="S498" s="272"/>
      <c r="T498" s="272"/>
      <c r="U498" s="272"/>
      <c r="V498" s="272"/>
      <c r="W498" s="272"/>
      <c r="X498" s="272"/>
      <c r="Y498" s="272"/>
      <c r="Z498" s="272"/>
    </row>
    <row r="499" spans="1:26" ht="12.75" customHeight="1" x14ac:dyDescent="0.25">
      <c r="A499" s="272"/>
      <c r="B499" s="272"/>
      <c r="C499" s="272"/>
      <c r="D499" s="272"/>
      <c r="E499" s="272"/>
      <c r="F499" s="272"/>
      <c r="G499" s="272"/>
      <c r="H499" s="272"/>
      <c r="I499" s="272"/>
      <c r="J499" s="272"/>
      <c r="K499" s="272"/>
      <c r="L499" s="272"/>
      <c r="M499" s="272"/>
      <c r="N499" s="272"/>
      <c r="O499" s="272"/>
      <c r="P499" s="272"/>
      <c r="Q499" s="272"/>
      <c r="R499" s="272"/>
      <c r="S499" s="272"/>
      <c r="T499" s="272"/>
      <c r="U499" s="272"/>
      <c r="V499" s="272"/>
      <c r="W499" s="272"/>
      <c r="X499" s="272"/>
      <c r="Y499" s="272"/>
      <c r="Z499" s="272"/>
    </row>
    <row r="500" spans="1:26" ht="12.75" customHeight="1" x14ac:dyDescent="0.25">
      <c r="A500" s="272"/>
      <c r="B500" s="272"/>
      <c r="C500" s="272"/>
      <c r="D500" s="272"/>
      <c r="E500" s="272"/>
      <c r="F500" s="272"/>
      <c r="G500" s="272"/>
      <c r="H500" s="272"/>
      <c r="I500" s="272"/>
      <c r="J500" s="272"/>
      <c r="K500" s="272"/>
      <c r="L500" s="272"/>
      <c r="M500" s="272"/>
      <c r="N500" s="272"/>
      <c r="O500" s="272"/>
      <c r="P500" s="272"/>
      <c r="Q500" s="272"/>
      <c r="R500" s="272"/>
      <c r="S500" s="272"/>
      <c r="T500" s="272"/>
      <c r="U500" s="272"/>
      <c r="V500" s="272"/>
      <c r="W500" s="272"/>
      <c r="X500" s="272"/>
      <c r="Y500" s="272"/>
      <c r="Z500" s="272"/>
    </row>
    <row r="501" spans="1:26" ht="12.75" customHeight="1" x14ac:dyDescent="0.25">
      <c r="A501" s="272"/>
      <c r="B501" s="272"/>
      <c r="C501" s="272"/>
      <c r="D501" s="272"/>
      <c r="E501" s="272"/>
      <c r="F501" s="272"/>
      <c r="G501" s="272"/>
      <c r="H501" s="272"/>
      <c r="I501" s="272"/>
      <c r="J501" s="272"/>
      <c r="K501" s="272"/>
      <c r="L501" s="272"/>
      <c r="M501" s="272"/>
      <c r="N501" s="272"/>
      <c r="O501" s="272"/>
      <c r="P501" s="272"/>
      <c r="Q501" s="272"/>
      <c r="R501" s="272"/>
      <c r="S501" s="272"/>
      <c r="T501" s="272"/>
      <c r="U501" s="272"/>
      <c r="V501" s="272"/>
      <c r="W501" s="272"/>
      <c r="X501" s="272"/>
      <c r="Y501" s="272"/>
      <c r="Z501" s="272"/>
    </row>
    <row r="502" spans="1:26" ht="12.75" customHeight="1" x14ac:dyDescent="0.25">
      <c r="A502" s="272"/>
      <c r="B502" s="272"/>
      <c r="C502" s="272"/>
      <c r="D502" s="272"/>
      <c r="E502" s="272"/>
      <c r="F502" s="272"/>
      <c r="G502" s="272"/>
      <c r="H502" s="272"/>
      <c r="I502" s="272"/>
      <c r="J502" s="272"/>
      <c r="K502" s="272"/>
      <c r="L502" s="272"/>
      <c r="M502" s="272"/>
      <c r="N502" s="272"/>
      <c r="O502" s="272"/>
      <c r="P502" s="272"/>
      <c r="Q502" s="272"/>
      <c r="R502" s="272"/>
      <c r="S502" s="272"/>
      <c r="T502" s="272"/>
      <c r="U502" s="272"/>
      <c r="V502" s="272"/>
      <c r="W502" s="272"/>
      <c r="X502" s="272"/>
      <c r="Y502" s="272"/>
      <c r="Z502" s="272"/>
    </row>
    <row r="503" spans="1:26" ht="12.75" customHeight="1" x14ac:dyDescent="0.25">
      <c r="A503" s="272"/>
      <c r="B503" s="272"/>
      <c r="C503" s="272"/>
      <c r="D503" s="272"/>
      <c r="E503" s="272"/>
      <c r="F503" s="272"/>
      <c r="G503" s="272"/>
      <c r="H503" s="272"/>
      <c r="I503" s="272"/>
      <c r="J503" s="272"/>
      <c r="K503" s="272"/>
      <c r="L503" s="272"/>
      <c r="M503" s="272"/>
      <c r="N503" s="272"/>
      <c r="O503" s="272"/>
      <c r="P503" s="272"/>
      <c r="Q503" s="272"/>
      <c r="R503" s="272"/>
      <c r="S503" s="272"/>
      <c r="T503" s="272"/>
      <c r="U503" s="272"/>
      <c r="V503" s="272"/>
      <c r="W503" s="272"/>
      <c r="X503" s="272"/>
      <c r="Y503" s="272"/>
      <c r="Z503" s="272"/>
    </row>
    <row r="504" spans="1:26" ht="12.75" customHeight="1" x14ac:dyDescent="0.25">
      <c r="A504" s="272"/>
      <c r="B504" s="272"/>
      <c r="C504" s="272"/>
      <c r="D504" s="272"/>
      <c r="E504" s="272"/>
      <c r="F504" s="272"/>
      <c r="G504" s="272"/>
      <c r="H504" s="272"/>
      <c r="I504" s="272"/>
      <c r="J504" s="272"/>
      <c r="K504" s="272"/>
      <c r="L504" s="272"/>
      <c r="M504" s="272"/>
      <c r="N504" s="272"/>
      <c r="O504" s="272"/>
      <c r="P504" s="272"/>
      <c r="Q504" s="272"/>
      <c r="R504" s="272"/>
      <c r="S504" s="272"/>
      <c r="T504" s="272"/>
      <c r="U504" s="272"/>
      <c r="V504" s="272"/>
      <c r="W504" s="272"/>
      <c r="X504" s="272"/>
      <c r="Y504" s="272"/>
      <c r="Z504" s="272"/>
    </row>
    <row r="505" spans="1:26" ht="12.75" customHeight="1" x14ac:dyDescent="0.25">
      <c r="A505" s="272"/>
      <c r="B505" s="272"/>
      <c r="C505" s="272"/>
      <c r="D505" s="272"/>
      <c r="E505" s="272"/>
      <c r="F505" s="272"/>
      <c r="G505" s="272"/>
      <c r="H505" s="272"/>
      <c r="I505" s="272"/>
      <c r="J505" s="272"/>
      <c r="K505" s="272"/>
      <c r="L505" s="272"/>
      <c r="M505" s="272"/>
      <c r="N505" s="272"/>
      <c r="O505" s="272"/>
      <c r="P505" s="272"/>
      <c r="Q505" s="272"/>
      <c r="R505" s="272"/>
      <c r="S505" s="272"/>
      <c r="T505" s="272"/>
      <c r="U505" s="272"/>
      <c r="V505" s="272"/>
      <c r="W505" s="272"/>
      <c r="X505" s="272"/>
      <c r="Y505" s="272"/>
      <c r="Z505" s="272"/>
    </row>
    <row r="506" spans="1:26" ht="12.75" customHeight="1" x14ac:dyDescent="0.25">
      <c r="A506" s="272"/>
      <c r="B506" s="272"/>
      <c r="C506" s="272"/>
      <c r="D506" s="272"/>
      <c r="E506" s="272"/>
      <c r="F506" s="272"/>
      <c r="G506" s="272"/>
      <c r="H506" s="272"/>
      <c r="I506" s="272"/>
      <c r="J506" s="272"/>
      <c r="K506" s="272"/>
      <c r="L506" s="272"/>
      <c r="M506" s="272"/>
      <c r="N506" s="272"/>
      <c r="O506" s="272"/>
      <c r="P506" s="272"/>
      <c r="Q506" s="272"/>
      <c r="R506" s="272"/>
      <c r="S506" s="272"/>
      <c r="T506" s="272"/>
      <c r="U506" s="272"/>
      <c r="V506" s="272"/>
      <c r="W506" s="272"/>
      <c r="X506" s="272"/>
      <c r="Y506" s="272"/>
      <c r="Z506" s="272"/>
    </row>
    <row r="507" spans="1:26" ht="12.75" customHeight="1" x14ac:dyDescent="0.25">
      <c r="A507" s="272"/>
      <c r="B507" s="272"/>
      <c r="C507" s="272"/>
      <c r="D507" s="272"/>
      <c r="E507" s="272"/>
      <c r="F507" s="272"/>
      <c r="G507" s="272"/>
      <c r="H507" s="272"/>
      <c r="I507" s="272"/>
      <c r="J507" s="272"/>
      <c r="K507" s="272"/>
      <c r="L507" s="272"/>
      <c r="M507" s="272"/>
      <c r="N507" s="272"/>
      <c r="O507" s="272"/>
      <c r="P507" s="272"/>
      <c r="Q507" s="272"/>
      <c r="R507" s="272"/>
      <c r="S507" s="272"/>
      <c r="T507" s="272"/>
      <c r="U507" s="272"/>
      <c r="V507" s="272"/>
      <c r="W507" s="272"/>
      <c r="X507" s="272"/>
      <c r="Y507" s="272"/>
      <c r="Z507" s="272"/>
    </row>
    <row r="508" spans="1:26" ht="12.75" customHeight="1" x14ac:dyDescent="0.25">
      <c r="A508" s="272"/>
      <c r="B508" s="272"/>
      <c r="C508" s="272"/>
      <c r="D508" s="272"/>
      <c r="E508" s="272"/>
      <c r="F508" s="272"/>
      <c r="G508" s="272"/>
      <c r="H508" s="272"/>
      <c r="I508" s="272"/>
      <c r="J508" s="272"/>
      <c r="K508" s="272"/>
      <c r="L508" s="272"/>
      <c r="M508" s="272"/>
      <c r="N508" s="272"/>
      <c r="O508" s="272"/>
      <c r="P508" s="272"/>
      <c r="Q508" s="272"/>
      <c r="R508" s="272"/>
      <c r="S508" s="272"/>
      <c r="T508" s="272"/>
      <c r="U508" s="272"/>
      <c r="V508" s="272"/>
      <c r="W508" s="272"/>
      <c r="X508" s="272"/>
      <c r="Y508" s="272"/>
      <c r="Z508" s="272"/>
    </row>
    <row r="509" spans="1:26" ht="12.75" customHeight="1" x14ac:dyDescent="0.25">
      <c r="A509" s="272"/>
      <c r="B509" s="272"/>
      <c r="C509" s="272"/>
      <c r="D509" s="272"/>
      <c r="E509" s="272"/>
      <c r="F509" s="272"/>
      <c r="G509" s="272"/>
      <c r="H509" s="272"/>
      <c r="I509" s="272"/>
      <c r="J509" s="272"/>
      <c r="K509" s="272"/>
      <c r="L509" s="272"/>
      <c r="M509" s="272"/>
      <c r="N509" s="272"/>
      <c r="O509" s="272"/>
      <c r="P509" s="272"/>
      <c r="Q509" s="272"/>
      <c r="R509" s="272"/>
      <c r="S509" s="272"/>
      <c r="T509" s="272"/>
      <c r="U509" s="272"/>
      <c r="V509" s="272"/>
      <c r="W509" s="272"/>
      <c r="X509" s="272"/>
      <c r="Y509" s="272"/>
      <c r="Z509" s="272"/>
    </row>
    <row r="510" spans="1:26" ht="12.75" customHeight="1" x14ac:dyDescent="0.25">
      <c r="A510" s="272"/>
      <c r="B510" s="272"/>
      <c r="C510" s="272"/>
      <c r="D510" s="272"/>
      <c r="E510" s="272"/>
      <c r="F510" s="272"/>
      <c r="G510" s="272"/>
      <c r="H510" s="272"/>
      <c r="I510" s="272"/>
      <c r="J510" s="272"/>
      <c r="K510" s="272"/>
      <c r="L510" s="272"/>
      <c r="M510" s="272"/>
      <c r="N510" s="272"/>
      <c r="O510" s="272"/>
      <c r="P510" s="272"/>
      <c r="Q510" s="272"/>
      <c r="R510" s="272"/>
      <c r="S510" s="272"/>
      <c r="T510" s="272"/>
      <c r="U510" s="272"/>
      <c r="V510" s="272"/>
      <c r="W510" s="272"/>
      <c r="X510" s="272"/>
      <c r="Y510" s="272"/>
      <c r="Z510" s="272"/>
    </row>
    <row r="511" spans="1:26" ht="12.75" customHeight="1" x14ac:dyDescent="0.25">
      <c r="A511" s="272"/>
      <c r="B511" s="272"/>
      <c r="C511" s="272"/>
      <c r="D511" s="272"/>
      <c r="E511" s="272"/>
      <c r="F511" s="272"/>
      <c r="G511" s="272"/>
      <c r="H511" s="272"/>
      <c r="I511" s="272"/>
      <c r="J511" s="272"/>
      <c r="K511" s="272"/>
      <c r="L511" s="272"/>
      <c r="M511" s="272"/>
      <c r="N511" s="272"/>
      <c r="O511" s="272"/>
      <c r="P511" s="272"/>
      <c r="Q511" s="272"/>
      <c r="R511" s="272"/>
      <c r="S511" s="272"/>
      <c r="T511" s="272"/>
      <c r="U511" s="272"/>
      <c r="V511" s="272"/>
      <c r="W511" s="272"/>
      <c r="X511" s="272"/>
      <c r="Y511" s="272"/>
      <c r="Z511" s="272"/>
    </row>
    <row r="512" spans="1:26" ht="12.75" customHeight="1" x14ac:dyDescent="0.25">
      <c r="A512" s="272"/>
      <c r="B512" s="272"/>
      <c r="C512" s="272"/>
      <c r="D512" s="272"/>
      <c r="E512" s="272"/>
      <c r="F512" s="272"/>
      <c r="G512" s="272"/>
      <c r="H512" s="272"/>
      <c r="I512" s="272"/>
      <c r="J512" s="272"/>
      <c r="K512" s="272"/>
      <c r="L512" s="272"/>
      <c r="M512" s="272"/>
      <c r="N512" s="272"/>
      <c r="O512" s="272"/>
      <c r="P512" s="272"/>
      <c r="Q512" s="272"/>
      <c r="R512" s="272"/>
      <c r="S512" s="272"/>
      <c r="T512" s="272"/>
      <c r="U512" s="272"/>
      <c r="V512" s="272"/>
      <c r="W512" s="272"/>
      <c r="X512" s="272"/>
      <c r="Y512" s="272"/>
      <c r="Z512" s="272"/>
    </row>
    <row r="513" spans="1:26" ht="12.75" customHeight="1" x14ac:dyDescent="0.25">
      <c r="A513" s="272"/>
      <c r="B513" s="272"/>
      <c r="C513" s="272"/>
      <c r="D513" s="272"/>
      <c r="E513" s="272"/>
      <c r="F513" s="272"/>
      <c r="G513" s="272"/>
      <c r="H513" s="272"/>
      <c r="I513" s="272"/>
      <c r="J513" s="272"/>
      <c r="K513" s="272"/>
      <c r="L513" s="272"/>
      <c r="M513" s="272"/>
      <c r="N513" s="272"/>
      <c r="O513" s="272"/>
      <c r="P513" s="272"/>
      <c r="Q513" s="272"/>
      <c r="R513" s="272"/>
      <c r="S513" s="272"/>
      <c r="T513" s="272"/>
      <c r="U513" s="272"/>
      <c r="V513" s="272"/>
      <c r="W513" s="272"/>
      <c r="X513" s="272"/>
      <c r="Y513" s="272"/>
      <c r="Z513" s="272"/>
    </row>
    <row r="514" spans="1:26" ht="12.75" customHeight="1" x14ac:dyDescent="0.25">
      <c r="A514" s="272"/>
      <c r="B514" s="272"/>
      <c r="C514" s="272"/>
      <c r="D514" s="272"/>
      <c r="E514" s="272"/>
      <c r="F514" s="272"/>
      <c r="G514" s="272"/>
      <c r="H514" s="272"/>
      <c r="I514" s="272"/>
      <c r="J514" s="272"/>
      <c r="K514" s="272"/>
      <c r="L514" s="272"/>
      <c r="M514" s="272"/>
      <c r="N514" s="272"/>
      <c r="O514" s="272"/>
      <c r="P514" s="272"/>
      <c r="Q514" s="272"/>
      <c r="R514" s="272"/>
      <c r="S514" s="272"/>
      <c r="T514" s="272"/>
      <c r="U514" s="272"/>
      <c r="V514" s="272"/>
      <c r="W514" s="272"/>
      <c r="X514" s="272"/>
      <c r="Y514" s="272"/>
      <c r="Z514" s="272"/>
    </row>
    <row r="515" spans="1:26" ht="12.75" customHeight="1" x14ac:dyDescent="0.25">
      <c r="A515" s="272"/>
      <c r="B515" s="272"/>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row>
    <row r="516" spans="1:26" ht="12.75" customHeight="1" x14ac:dyDescent="0.25">
      <c r="A516" s="272"/>
      <c r="B516" s="272"/>
      <c r="C516" s="272"/>
      <c r="D516" s="272"/>
      <c r="E516" s="272"/>
      <c r="F516" s="272"/>
      <c r="G516" s="272"/>
      <c r="H516" s="272"/>
      <c r="I516" s="272"/>
      <c r="J516" s="272"/>
      <c r="K516" s="272"/>
      <c r="L516" s="272"/>
      <c r="M516" s="272"/>
      <c r="N516" s="272"/>
      <c r="O516" s="272"/>
      <c r="P516" s="272"/>
      <c r="Q516" s="272"/>
      <c r="R516" s="272"/>
      <c r="S516" s="272"/>
      <c r="T516" s="272"/>
      <c r="U516" s="272"/>
      <c r="V516" s="272"/>
      <c r="W516" s="272"/>
      <c r="X516" s="272"/>
      <c r="Y516" s="272"/>
      <c r="Z516" s="272"/>
    </row>
    <row r="517" spans="1:26" ht="12.75" customHeight="1" x14ac:dyDescent="0.25">
      <c r="A517" s="272"/>
      <c r="B517" s="272"/>
      <c r="C517" s="272"/>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2"/>
    </row>
    <row r="518" spans="1:26" ht="12.75" customHeight="1" x14ac:dyDescent="0.25">
      <c r="A518" s="272"/>
      <c r="B518" s="272"/>
      <c r="C518" s="272"/>
      <c r="D518" s="272"/>
      <c r="E518" s="272"/>
      <c r="F518" s="272"/>
      <c r="G518" s="272"/>
      <c r="H518" s="272"/>
      <c r="I518" s="272"/>
      <c r="J518" s="272"/>
      <c r="K518" s="272"/>
      <c r="L518" s="272"/>
      <c r="M518" s="272"/>
      <c r="N518" s="272"/>
      <c r="O518" s="272"/>
      <c r="P518" s="272"/>
      <c r="Q518" s="272"/>
      <c r="R518" s="272"/>
      <c r="S518" s="272"/>
      <c r="T518" s="272"/>
      <c r="U518" s="272"/>
      <c r="V518" s="272"/>
      <c r="W518" s="272"/>
      <c r="X518" s="272"/>
      <c r="Y518" s="272"/>
      <c r="Z518" s="272"/>
    </row>
    <row r="519" spans="1:26" ht="12.75" customHeight="1" x14ac:dyDescent="0.25">
      <c r="A519" s="272"/>
      <c r="B519" s="272"/>
      <c r="C519" s="272"/>
      <c r="D519" s="272"/>
      <c r="E519" s="272"/>
      <c r="F519" s="272"/>
      <c r="G519" s="272"/>
      <c r="H519" s="272"/>
      <c r="I519" s="272"/>
      <c r="J519" s="272"/>
      <c r="K519" s="272"/>
      <c r="L519" s="272"/>
      <c r="M519" s="272"/>
      <c r="N519" s="272"/>
      <c r="O519" s="272"/>
      <c r="P519" s="272"/>
      <c r="Q519" s="272"/>
      <c r="R519" s="272"/>
      <c r="S519" s="272"/>
      <c r="T519" s="272"/>
      <c r="U519" s="272"/>
      <c r="V519" s="272"/>
      <c r="W519" s="272"/>
      <c r="X519" s="272"/>
      <c r="Y519" s="272"/>
      <c r="Z519" s="272"/>
    </row>
    <row r="520" spans="1:26" ht="12.75" customHeight="1" x14ac:dyDescent="0.25">
      <c r="A520" s="272"/>
      <c r="B520" s="272"/>
      <c r="C520" s="272"/>
      <c r="D520" s="272"/>
      <c r="E520" s="272"/>
      <c r="F520" s="272"/>
      <c r="G520" s="272"/>
      <c r="H520" s="272"/>
      <c r="I520" s="272"/>
      <c r="J520" s="272"/>
      <c r="K520" s="272"/>
      <c r="L520" s="272"/>
      <c r="M520" s="272"/>
      <c r="N520" s="272"/>
      <c r="O520" s="272"/>
      <c r="P520" s="272"/>
      <c r="Q520" s="272"/>
      <c r="R520" s="272"/>
      <c r="S520" s="272"/>
      <c r="T520" s="272"/>
      <c r="U520" s="272"/>
      <c r="V520" s="272"/>
      <c r="W520" s="272"/>
      <c r="X520" s="272"/>
      <c r="Y520" s="272"/>
      <c r="Z520" s="272"/>
    </row>
    <row r="521" spans="1:26" ht="12.75" customHeight="1" x14ac:dyDescent="0.25">
      <c r="A521" s="272"/>
      <c r="B521" s="272"/>
      <c r="C521" s="272"/>
      <c r="D521" s="272"/>
      <c r="E521" s="272"/>
      <c r="F521" s="272"/>
      <c r="G521" s="272"/>
      <c r="H521" s="272"/>
      <c r="I521" s="272"/>
      <c r="J521" s="272"/>
      <c r="K521" s="272"/>
      <c r="L521" s="272"/>
      <c r="M521" s="272"/>
      <c r="N521" s="272"/>
      <c r="O521" s="272"/>
      <c r="P521" s="272"/>
      <c r="Q521" s="272"/>
      <c r="R521" s="272"/>
      <c r="S521" s="272"/>
      <c r="T521" s="272"/>
      <c r="U521" s="272"/>
      <c r="V521" s="272"/>
      <c r="W521" s="272"/>
      <c r="X521" s="272"/>
      <c r="Y521" s="272"/>
      <c r="Z521" s="272"/>
    </row>
    <row r="522" spans="1:26" ht="12.75" customHeight="1" x14ac:dyDescent="0.25">
      <c r="A522" s="272"/>
      <c r="B522" s="272"/>
      <c r="C522" s="272"/>
      <c r="D522" s="272"/>
      <c r="E522" s="272"/>
      <c r="F522" s="272"/>
      <c r="G522" s="272"/>
      <c r="H522" s="272"/>
      <c r="I522" s="272"/>
      <c r="J522" s="272"/>
      <c r="K522" s="272"/>
      <c r="L522" s="272"/>
      <c r="M522" s="272"/>
      <c r="N522" s="272"/>
      <c r="O522" s="272"/>
      <c r="P522" s="272"/>
      <c r="Q522" s="272"/>
      <c r="R522" s="272"/>
      <c r="S522" s="272"/>
      <c r="T522" s="272"/>
      <c r="U522" s="272"/>
      <c r="V522" s="272"/>
      <c r="W522" s="272"/>
      <c r="X522" s="272"/>
      <c r="Y522" s="272"/>
      <c r="Z522" s="272"/>
    </row>
    <row r="523" spans="1:26" ht="12.75" customHeight="1" x14ac:dyDescent="0.25">
      <c r="A523" s="272"/>
      <c r="B523" s="272"/>
      <c r="C523" s="272"/>
      <c r="D523" s="272"/>
      <c r="E523" s="272"/>
      <c r="F523" s="272"/>
      <c r="G523" s="272"/>
      <c r="H523" s="272"/>
      <c r="I523" s="272"/>
      <c r="J523" s="272"/>
      <c r="K523" s="272"/>
      <c r="L523" s="272"/>
      <c r="M523" s="272"/>
      <c r="N523" s="272"/>
      <c r="O523" s="272"/>
      <c r="P523" s="272"/>
      <c r="Q523" s="272"/>
      <c r="R523" s="272"/>
      <c r="S523" s="272"/>
      <c r="T523" s="272"/>
      <c r="U523" s="272"/>
      <c r="V523" s="272"/>
      <c r="W523" s="272"/>
      <c r="X523" s="272"/>
      <c r="Y523" s="272"/>
      <c r="Z523" s="272"/>
    </row>
    <row r="524" spans="1:26" ht="12.75" customHeight="1" x14ac:dyDescent="0.25">
      <c r="A524" s="272"/>
      <c r="B524" s="272"/>
      <c r="C524" s="272"/>
      <c r="D524" s="272"/>
      <c r="E524" s="272"/>
      <c r="F524" s="272"/>
      <c r="G524" s="272"/>
      <c r="H524" s="272"/>
      <c r="I524" s="272"/>
      <c r="J524" s="272"/>
      <c r="K524" s="272"/>
      <c r="L524" s="272"/>
      <c r="M524" s="272"/>
      <c r="N524" s="272"/>
      <c r="O524" s="272"/>
      <c r="P524" s="272"/>
      <c r="Q524" s="272"/>
      <c r="R524" s="272"/>
      <c r="S524" s="272"/>
      <c r="T524" s="272"/>
      <c r="U524" s="272"/>
      <c r="V524" s="272"/>
      <c r="W524" s="272"/>
      <c r="X524" s="272"/>
      <c r="Y524" s="272"/>
      <c r="Z524" s="272"/>
    </row>
    <row r="525" spans="1:26" ht="12.75" customHeight="1" x14ac:dyDescent="0.25">
      <c r="A525" s="272"/>
      <c r="B525" s="272"/>
      <c r="C525" s="272"/>
      <c r="D525" s="272"/>
      <c r="E525" s="272"/>
      <c r="F525" s="272"/>
      <c r="G525" s="272"/>
      <c r="H525" s="272"/>
      <c r="I525" s="272"/>
      <c r="J525" s="272"/>
      <c r="K525" s="272"/>
      <c r="L525" s="272"/>
      <c r="M525" s="272"/>
      <c r="N525" s="272"/>
      <c r="O525" s="272"/>
      <c r="P525" s="272"/>
      <c r="Q525" s="272"/>
      <c r="R525" s="272"/>
      <c r="S525" s="272"/>
      <c r="T525" s="272"/>
      <c r="U525" s="272"/>
      <c r="V525" s="272"/>
      <c r="W525" s="272"/>
      <c r="X525" s="272"/>
      <c r="Y525" s="272"/>
      <c r="Z525" s="272"/>
    </row>
    <row r="526" spans="1:26" ht="12.75" customHeight="1" x14ac:dyDescent="0.25">
      <c r="A526" s="272"/>
      <c r="B526" s="272"/>
      <c r="C526" s="272"/>
      <c r="D526" s="272"/>
      <c r="E526" s="272"/>
      <c r="F526" s="272"/>
      <c r="G526" s="272"/>
      <c r="H526" s="272"/>
      <c r="I526" s="272"/>
      <c r="J526" s="272"/>
      <c r="K526" s="272"/>
      <c r="L526" s="272"/>
      <c r="M526" s="272"/>
      <c r="N526" s="272"/>
      <c r="O526" s="272"/>
      <c r="P526" s="272"/>
      <c r="Q526" s="272"/>
      <c r="R526" s="272"/>
      <c r="S526" s="272"/>
      <c r="T526" s="272"/>
      <c r="U526" s="272"/>
      <c r="V526" s="272"/>
      <c r="W526" s="272"/>
      <c r="X526" s="272"/>
      <c r="Y526" s="272"/>
      <c r="Z526" s="272"/>
    </row>
    <row r="527" spans="1:26" ht="12.75" customHeight="1" x14ac:dyDescent="0.25">
      <c r="A527" s="272"/>
      <c r="B527" s="272"/>
      <c r="C527" s="272"/>
      <c r="D527" s="272"/>
      <c r="E527" s="272"/>
      <c r="F527" s="272"/>
      <c r="G527" s="272"/>
      <c r="H527" s="272"/>
      <c r="I527" s="272"/>
      <c r="J527" s="272"/>
      <c r="K527" s="272"/>
      <c r="L527" s="272"/>
      <c r="M527" s="272"/>
      <c r="N527" s="272"/>
      <c r="O527" s="272"/>
      <c r="P527" s="272"/>
      <c r="Q527" s="272"/>
      <c r="R527" s="272"/>
      <c r="S527" s="272"/>
      <c r="T527" s="272"/>
      <c r="U527" s="272"/>
      <c r="V527" s="272"/>
      <c r="W527" s="272"/>
      <c r="X527" s="272"/>
      <c r="Y527" s="272"/>
      <c r="Z527" s="272"/>
    </row>
    <row r="528" spans="1:26" ht="12.75" customHeight="1" x14ac:dyDescent="0.25">
      <c r="A528" s="272"/>
      <c r="B528" s="272"/>
      <c r="C528" s="272"/>
      <c r="D528" s="272"/>
      <c r="E528" s="272"/>
      <c r="F528" s="272"/>
      <c r="G528" s="272"/>
      <c r="H528" s="272"/>
      <c r="I528" s="272"/>
      <c r="J528" s="272"/>
      <c r="K528" s="272"/>
      <c r="L528" s="272"/>
      <c r="M528" s="272"/>
      <c r="N528" s="272"/>
      <c r="O528" s="272"/>
      <c r="P528" s="272"/>
      <c r="Q528" s="272"/>
      <c r="R528" s="272"/>
      <c r="S528" s="272"/>
      <c r="T528" s="272"/>
      <c r="U528" s="272"/>
      <c r="V528" s="272"/>
      <c r="W528" s="272"/>
      <c r="X528" s="272"/>
      <c r="Y528" s="272"/>
      <c r="Z528" s="272"/>
    </row>
    <row r="529" spans="1:26" ht="12.75" customHeight="1" x14ac:dyDescent="0.25">
      <c r="A529" s="272"/>
      <c r="B529" s="272"/>
      <c r="C529" s="272"/>
      <c r="D529" s="272"/>
      <c r="E529" s="272"/>
      <c r="F529" s="272"/>
      <c r="G529" s="272"/>
      <c r="H529" s="272"/>
      <c r="I529" s="272"/>
      <c r="J529" s="272"/>
      <c r="K529" s="272"/>
      <c r="L529" s="272"/>
      <c r="M529" s="272"/>
      <c r="N529" s="272"/>
      <c r="O529" s="272"/>
      <c r="P529" s="272"/>
      <c r="Q529" s="272"/>
      <c r="R529" s="272"/>
      <c r="S529" s="272"/>
      <c r="T529" s="272"/>
      <c r="U529" s="272"/>
      <c r="V529" s="272"/>
      <c r="W529" s="272"/>
      <c r="X529" s="272"/>
      <c r="Y529" s="272"/>
      <c r="Z529" s="272"/>
    </row>
    <row r="530" spans="1:26" ht="12.75" customHeight="1" x14ac:dyDescent="0.25">
      <c r="A530" s="272"/>
      <c r="B530" s="272"/>
      <c r="C530" s="272"/>
      <c r="D530" s="272"/>
      <c r="E530" s="272"/>
      <c r="F530" s="272"/>
      <c r="G530" s="272"/>
      <c r="H530" s="272"/>
      <c r="I530" s="272"/>
      <c r="J530" s="272"/>
      <c r="K530" s="272"/>
      <c r="L530" s="272"/>
      <c r="M530" s="272"/>
      <c r="N530" s="272"/>
      <c r="O530" s="272"/>
      <c r="P530" s="272"/>
      <c r="Q530" s="272"/>
      <c r="R530" s="272"/>
      <c r="S530" s="272"/>
      <c r="T530" s="272"/>
      <c r="U530" s="272"/>
      <c r="V530" s="272"/>
      <c r="W530" s="272"/>
      <c r="X530" s="272"/>
      <c r="Y530" s="272"/>
      <c r="Z530" s="272"/>
    </row>
    <row r="531" spans="1:26" ht="12.75" customHeight="1" x14ac:dyDescent="0.25">
      <c r="A531" s="272"/>
      <c r="B531" s="272"/>
      <c r="C531" s="272"/>
      <c r="D531" s="272"/>
      <c r="E531" s="272"/>
      <c r="F531" s="272"/>
      <c r="G531" s="272"/>
      <c r="H531" s="272"/>
      <c r="I531" s="272"/>
      <c r="J531" s="272"/>
      <c r="K531" s="272"/>
      <c r="L531" s="272"/>
      <c r="M531" s="272"/>
      <c r="N531" s="272"/>
      <c r="O531" s="272"/>
      <c r="P531" s="272"/>
      <c r="Q531" s="272"/>
      <c r="R531" s="272"/>
      <c r="S531" s="272"/>
      <c r="T531" s="272"/>
      <c r="U531" s="272"/>
      <c r="V531" s="272"/>
      <c r="W531" s="272"/>
      <c r="X531" s="272"/>
      <c r="Y531" s="272"/>
      <c r="Z531" s="272"/>
    </row>
    <row r="532" spans="1:26" ht="12.75" customHeight="1" x14ac:dyDescent="0.25">
      <c r="A532" s="272"/>
      <c r="B532" s="272"/>
      <c r="C532" s="272"/>
      <c r="D532" s="272"/>
      <c r="E532" s="272"/>
      <c r="F532" s="272"/>
      <c r="G532" s="272"/>
      <c r="H532" s="272"/>
      <c r="I532" s="272"/>
      <c r="J532" s="272"/>
      <c r="K532" s="272"/>
      <c r="L532" s="272"/>
      <c r="M532" s="272"/>
      <c r="N532" s="272"/>
      <c r="O532" s="272"/>
      <c r="P532" s="272"/>
      <c r="Q532" s="272"/>
      <c r="R532" s="272"/>
      <c r="S532" s="272"/>
      <c r="T532" s="272"/>
      <c r="U532" s="272"/>
      <c r="V532" s="272"/>
      <c r="W532" s="272"/>
      <c r="X532" s="272"/>
      <c r="Y532" s="272"/>
      <c r="Z532" s="272"/>
    </row>
    <row r="533" spans="1:26" ht="12.75" customHeight="1" x14ac:dyDescent="0.25">
      <c r="A533" s="272"/>
      <c r="B533" s="272"/>
      <c r="C533" s="272"/>
      <c r="D533" s="272"/>
      <c r="E533" s="272"/>
      <c r="F533" s="272"/>
      <c r="G533" s="272"/>
      <c r="H533" s="272"/>
      <c r="I533" s="272"/>
      <c r="J533" s="272"/>
      <c r="K533" s="272"/>
      <c r="L533" s="272"/>
      <c r="M533" s="272"/>
      <c r="N533" s="272"/>
      <c r="O533" s="272"/>
      <c r="P533" s="272"/>
      <c r="Q533" s="272"/>
      <c r="R533" s="272"/>
      <c r="S533" s="272"/>
      <c r="T533" s="272"/>
      <c r="U533" s="272"/>
      <c r="V533" s="272"/>
      <c r="W533" s="272"/>
      <c r="X533" s="272"/>
      <c r="Y533" s="272"/>
      <c r="Z533" s="272"/>
    </row>
    <row r="534" spans="1:26" ht="12.75" customHeight="1" x14ac:dyDescent="0.25">
      <c r="A534" s="272"/>
      <c r="B534" s="272"/>
      <c r="C534" s="272"/>
      <c r="D534" s="272"/>
      <c r="E534" s="272"/>
      <c r="F534" s="272"/>
      <c r="G534" s="272"/>
      <c r="H534" s="272"/>
      <c r="I534" s="272"/>
      <c r="J534" s="272"/>
      <c r="K534" s="272"/>
      <c r="L534" s="272"/>
      <c r="M534" s="272"/>
      <c r="N534" s="272"/>
      <c r="O534" s="272"/>
      <c r="P534" s="272"/>
      <c r="Q534" s="272"/>
      <c r="R534" s="272"/>
      <c r="S534" s="272"/>
      <c r="T534" s="272"/>
      <c r="U534" s="272"/>
      <c r="V534" s="272"/>
      <c r="W534" s="272"/>
      <c r="X534" s="272"/>
      <c r="Y534" s="272"/>
      <c r="Z534" s="272"/>
    </row>
    <row r="535" spans="1:26" ht="12.75" customHeight="1" x14ac:dyDescent="0.25">
      <c r="A535" s="272"/>
      <c r="B535" s="272"/>
      <c r="C535" s="272"/>
      <c r="D535" s="272"/>
      <c r="E535" s="272"/>
      <c r="F535" s="272"/>
      <c r="G535" s="272"/>
      <c r="H535" s="272"/>
      <c r="I535" s="272"/>
      <c r="J535" s="272"/>
      <c r="K535" s="272"/>
      <c r="L535" s="272"/>
      <c r="M535" s="272"/>
      <c r="N535" s="272"/>
      <c r="O535" s="272"/>
      <c r="P535" s="272"/>
      <c r="Q535" s="272"/>
      <c r="R535" s="272"/>
      <c r="S535" s="272"/>
      <c r="T535" s="272"/>
      <c r="U535" s="272"/>
      <c r="V535" s="272"/>
      <c r="W535" s="272"/>
      <c r="X535" s="272"/>
      <c r="Y535" s="272"/>
      <c r="Z535" s="272"/>
    </row>
    <row r="536" spans="1:26" ht="12.75" customHeight="1" x14ac:dyDescent="0.25">
      <c r="A536" s="272"/>
      <c r="B536" s="272"/>
      <c r="C536" s="272"/>
      <c r="D536" s="272"/>
      <c r="E536" s="272"/>
      <c r="F536" s="272"/>
      <c r="G536" s="272"/>
      <c r="H536" s="272"/>
      <c r="I536" s="272"/>
      <c r="J536" s="272"/>
      <c r="K536" s="272"/>
      <c r="L536" s="272"/>
      <c r="M536" s="272"/>
      <c r="N536" s="272"/>
      <c r="O536" s="272"/>
      <c r="P536" s="272"/>
      <c r="Q536" s="272"/>
      <c r="R536" s="272"/>
      <c r="S536" s="272"/>
      <c r="T536" s="272"/>
      <c r="U536" s="272"/>
      <c r="V536" s="272"/>
      <c r="W536" s="272"/>
      <c r="X536" s="272"/>
      <c r="Y536" s="272"/>
      <c r="Z536" s="272"/>
    </row>
    <row r="537" spans="1:26" ht="12.75" customHeight="1" x14ac:dyDescent="0.25">
      <c r="A537" s="272"/>
      <c r="B537" s="272"/>
      <c r="C537" s="272"/>
      <c r="D537" s="272"/>
      <c r="E537" s="272"/>
      <c r="F537" s="272"/>
      <c r="G537" s="272"/>
      <c r="H537" s="272"/>
      <c r="I537" s="272"/>
      <c r="J537" s="272"/>
      <c r="K537" s="272"/>
      <c r="L537" s="272"/>
      <c r="M537" s="272"/>
      <c r="N537" s="272"/>
      <c r="O537" s="272"/>
      <c r="P537" s="272"/>
      <c r="Q537" s="272"/>
      <c r="R537" s="272"/>
      <c r="S537" s="272"/>
      <c r="T537" s="272"/>
      <c r="U537" s="272"/>
      <c r="V537" s="272"/>
      <c r="W537" s="272"/>
      <c r="X537" s="272"/>
      <c r="Y537" s="272"/>
      <c r="Z537" s="272"/>
    </row>
    <row r="538" spans="1:26" ht="12.75" customHeight="1" x14ac:dyDescent="0.25">
      <c r="A538" s="272"/>
      <c r="B538" s="272"/>
      <c r="C538" s="272"/>
      <c r="D538" s="272"/>
      <c r="E538" s="272"/>
      <c r="F538" s="272"/>
      <c r="G538" s="272"/>
      <c r="H538" s="272"/>
      <c r="I538" s="272"/>
      <c r="J538" s="272"/>
      <c r="K538" s="272"/>
      <c r="L538" s="272"/>
      <c r="M538" s="272"/>
      <c r="N538" s="272"/>
      <c r="O538" s="272"/>
      <c r="P538" s="272"/>
      <c r="Q538" s="272"/>
      <c r="R538" s="272"/>
      <c r="S538" s="272"/>
      <c r="T538" s="272"/>
      <c r="U538" s="272"/>
      <c r="V538" s="272"/>
      <c r="W538" s="272"/>
      <c r="X538" s="272"/>
      <c r="Y538" s="272"/>
      <c r="Z538" s="272"/>
    </row>
    <row r="539" spans="1:26" ht="12.75" customHeight="1" x14ac:dyDescent="0.25">
      <c r="A539" s="272"/>
      <c r="B539" s="272"/>
      <c r="C539" s="272"/>
      <c r="D539" s="272"/>
      <c r="E539" s="272"/>
      <c r="F539" s="272"/>
      <c r="G539" s="272"/>
      <c r="H539" s="272"/>
      <c r="I539" s="272"/>
      <c r="J539" s="272"/>
      <c r="K539" s="272"/>
      <c r="L539" s="272"/>
      <c r="M539" s="272"/>
      <c r="N539" s="272"/>
      <c r="O539" s="272"/>
      <c r="P539" s="272"/>
      <c r="Q539" s="272"/>
      <c r="R539" s="272"/>
      <c r="S539" s="272"/>
      <c r="T539" s="272"/>
      <c r="U539" s="272"/>
      <c r="V539" s="272"/>
      <c r="W539" s="272"/>
      <c r="X539" s="272"/>
      <c r="Y539" s="272"/>
      <c r="Z539" s="272"/>
    </row>
    <row r="540" spans="1:26" ht="12.75" customHeight="1" x14ac:dyDescent="0.25">
      <c r="A540" s="272"/>
      <c r="B540" s="272"/>
      <c r="C540" s="272"/>
      <c r="D540" s="272"/>
      <c r="E540" s="272"/>
      <c r="F540" s="272"/>
      <c r="G540" s="272"/>
      <c r="H540" s="272"/>
      <c r="I540" s="272"/>
      <c r="J540" s="272"/>
      <c r="K540" s="272"/>
      <c r="L540" s="272"/>
      <c r="M540" s="272"/>
      <c r="N540" s="272"/>
      <c r="O540" s="272"/>
      <c r="P540" s="272"/>
      <c r="Q540" s="272"/>
      <c r="R540" s="272"/>
      <c r="S540" s="272"/>
      <c r="T540" s="272"/>
      <c r="U540" s="272"/>
      <c r="V540" s="272"/>
      <c r="W540" s="272"/>
      <c r="X540" s="272"/>
      <c r="Y540" s="272"/>
      <c r="Z540" s="272"/>
    </row>
    <row r="541" spans="1:26" ht="12.75" customHeight="1" x14ac:dyDescent="0.25">
      <c r="A541" s="272"/>
      <c r="B541" s="272"/>
      <c r="C541" s="272"/>
      <c r="D541" s="272"/>
      <c r="E541" s="272"/>
      <c r="F541" s="272"/>
      <c r="G541" s="272"/>
      <c r="H541" s="272"/>
      <c r="I541" s="272"/>
      <c r="J541" s="272"/>
      <c r="K541" s="272"/>
      <c r="L541" s="272"/>
      <c r="M541" s="272"/>
      <c r="N541" s="272"/>
      <c r="O541" s="272"/>
      <c r="P541" s="272"/>
      <c r="Q541" s="272"/>
      <c r="R541" s="272"/>
      <c r="S541" s="272"/>
      <c r="T541" s="272"/>
      <c r="U541" s="272"/>
      <c r="V541" s="272"/>
      <c r="W541" s="272"/>
      <c r="X541" s="272"/>
      <c r="Y541" s="272"/>
      <c r="Z541" s="272"/>
    </row>
    <row r="542" spans="1:26" ht="12.75" customHeight="1" x14ac:dyDescent="0.25">
      <c r="A542" s="272"/>
      <c r="B542" s="272"/>
      <c r="C542" s="272"/>
      <c r="D542" s="272"/>
      <c r="E542" s="272"/>
      <c r="F542" s="272"/>
      <c r="G542" s="272"/>
      <c r="H542" s="272"/>
      <c r="I542" s="272"/>
      <c r="J542" s="272"/>
      <c r="K542" s="272"/>
      <c r="L542" s="272"/>
      <c r="M542" s="272"/>
      <c r="N542" s="272"/>
      <c r="O542" s="272"/>
      <c r="P542" s="272"/>
      <c r="Q542" s="272"/>
      <c r="R542" s="272"/>
      <c r="S542" s="272"/>
      <c r="T542" s="272"/>
      <c r="U542" s="272"/>
      <c r="V542" s="272"/>
      <c r="W542" s="272"/>
      <c r="X542" s="272"/>
      <c r="Y542" s="272"/>
      <c r="Z542" s="272"/>
    </row>
    <row r="543" spans="1:26" ht="12.75" customHeight="1" x14ac:dyDescent="0.25">
      <c r="A543" s="272"/>
      <c r="B543" s="272"/>
      <c r="C543" s="272"/>
      <c r="D543" s="272"/>
      <c r="E543" s="272"/>
      <c r="F543" s="272"/>
      <c r="G543" s="272"/>
      <c r="H543" s="272"/>
      <c r="I543" s="272"/>
      <c r="J543" s="272"/>
      <c r="K543" s="272"/>
      <c r="L543" s="272"/>
      <c r="M543" s="272"/>
      <c r="N543" s="272"/>
      <c r="O543" s="272"/>
      <c r="P543" s="272"/>
      <c r="Q543" s="272"/>
      <c r="R543" s="272"/>
      <c r="S543" s="272"/>
      <c r="T543" s="272"/>
      <c r="U543" s="272"/>
      <c r="V543" s="272"/>
      <c r="W543" s="272"/>
      <c r="X543" s="272"/>
      <c r="Y543" s="272"/>
      <c r="Z543" s="272"/>
    </row>
    <row r="544" spans="1:26" ht="12.75" customHeight="1" x14ac:dyDescent="0.25">
      <c r="A544" s="272"/>
      <c r="B544" s="272"/>
      <c r="C544" s="272"/>
      <c r="D544" s="272"/>
      <c r="E544" s="272"/>
      <c r="F544" s="272"/>
      <c r="G544" s="272"/>
      <c r="H544" s="272"/>
      <c r="I544" s="272"/>
      <c r="J544" s="272"/>
      <c r="K544" s="272"/>
      <c r="L544" s="272"/>
      <c r="M544" s="272"/>
      <c r="N544" s="272"/>
      <c r="O544" s="272"/>
      <c r="P544" s="272"/>
      <c r="Q544" s="272"/>
      <c r="R544" s="272"/>
      <c r="S544" s="272"/>
      <c r="T544" s="272"/>
      <c r="U544" s="272"/>
      <c r="V544" s="272"/>
      <c r="W544" s="272"/>
      <c r="X544" s="272"/>
      <c r="Y544" s="272"/>
      <c r="Z544" s="272"/>
    </row>
    <row r="545" spans="1:26" ht="12.75" customHeight="1" x14ac:dyDescent="0.25">
      <c r="A545" s="272"/>
      <c r="B545" s="272"/>
      <c r="C545" s="272"/>
      <c r="D545" s="272"/>
      <c r="E545" s="272"/>
      <c r="F545" s="272"/>
      <c r="G545" s="272"/>
      <c r="H545" s="272"/>
      <c r="I545" s="272"/>
      <c r="J545" s="272"/>
      <c r="K545" s="272"/>
      <c r="L545" s="272"/>
      <c r="M545" s="272"/>
      <c r="N545" s="272"/>
      <c r="O545" s="272"/>
      <c r="P545" s="272"/>
      <c r="Q545" s="272"/>
      <c r="R545" s="272"/>
      <c r="S545" s="272"/>
      <c r="T545" s="272"/>
      <c r="U545" s="272"/>
      <c r="V545" s="272"/>
      <c r="W545" s="272"/>
      <c r="X545" s="272"/>
      <c r="Y545" s="272"/>
      <c r="Z545" s="272"/>
    </row>
    <row r="546" spans="1:26" ht="12.75" customHeight="1" x14ac:dyDescent="0.25">
      <c r="A546" s="272"/>
      <c r="B546" s="272"/>
      <c r="C546" s="272"/>
      <c r="D546" s="272"/>
      <c r="E546" s="272"/>
      <c r="F546" s="272"/>
      <c r="G546" s="272"/>
      <c r="H546" s="272"/>
      <c r="I546" s="272"/>
      <c r="J546" s="272"/>
      <c r="K546" s="272"/>
      <c r="L546" s="272"/>
      <c r="M546" s="272"/>
      <c r="N546" s="272"/>
      <c r="O546" s="272"/>
      <c r="P546" s="272"/>
      <c r="Q546" s="272"/>
      <c r="R546" s="272"/>
      <c r="S546" s="272"/>
      <c r="T546" s="272"/>
      <c r="U546" s="272"/>
      <c r="V546" s="272"/>
      <c r="W546" s="272"/>
      <c r="X546" s="272"/>
      <c r="Y546" s="272"/>
      <c r="Z546" s="272"/>
    </row>
    <row r="547" spans="1:26" ht="12.75" customHeight="1" x14ac:dyDescent="0.25">
      <c r="A547" s="272"/>
      <c r="B547" s="272"/>
      <c r="C547" s="272"/>
      <c r="D547" s="272"/>
      <c r="E547" s="272"/>
      <c r="F547" s="272"/>
      <c r="G547" s="272"/>
      <c r="H547" s="272"/>
      <c r="I547" s="272"/>
      <c r="J547" s="272"/>
      <c r="K547" s="272"/>
      <c r="L547" s="272"/>
      <c r="M547" s="272"/>
      <c r="N547" s="272"/>
      <c r="O547" s="272"/>
      <c r="P547" s="272"/>
      <c r="Q547" s="272"/>
      <c r="R547" s="272"/>
      <c r="S547" s="272"/>
      <c r="T547" s="272"/>
      <c r="U547" s="272"/>
      <c r="V547" s="272"/>
      <c r="W547" s="272"/>
      <c r="X547" s="272"/>
      <c r="Y547" s="272"/>
      <c r="Z547" s="272"/>
    </row>
    <row r="548" spans="1:26" ht="12.75" customHeight="1" x14ac:dyDescent="0.25">
      <c r="A548" s="272"/>
      <c r="B548" s="272"/>
      <c r="C548" s="272"/>
      <c r="D548" s="272"/>
      <c r="E548" s="272"/>
      <c r="F548" s="272"/>
      <c r="G548" s="272"/>
      <c r="H548" s="272"/>
      <c r="I548" s="272"/>
      <c r="J548" s="272"/>
      <c r="K548" s="272"/>
      <c r="L548" s="272"/>
      <c r="M548" s="272"/>
      <c r="N548" s="272"/>
      <c r="O548" s="272"/>
      <c r="P548" s="272"/>
      <c r="Q548" s="272"/>
      <c r="R548" s="272"/>
      <c r="S548" s="272"/>
      <c r="T548" s="272"/>
      <c r="U548" s="272"/>
      <c r="V548" s="272"/>
      <c r="W548" s="272"/>
      <c r="X548" s="272"/>
      <c r="Y548" s="272"/>
      <c r="Z548" s="272"/>
    </row>
    <row r="549" spans="1:26" ht="12.75" customHeight="1" x14ac:dyDescent="0.25">
      <c r="A549" s="272"/>
      <c r="B549" s="272"/>
      <c r="C549" s="272"/>
      <c r="D549" s="272"/>
      <c r="E549" s="272"/>
      <c r="F549" s="272"/>
      <c r="G549" s="272"/>
      <c r="H549" s="272"/>
      <c r="I549" s="272"/>
      <c r="J549" s="272"/>
      <c r="K549" s="272"/>
      <c r="L549" s="272"/>
      <c r="M549" s="272"/>
      <c r="N549" s="272"/>
      <c r="O549" s="272"/>
      <c r="P549" s="272"/>
      <c r="Q549" s="272"/>
      <c r="R549" s="272"/>
      <c r="S549" s="272"/>
      <c r="T549" s="272"/>
      <c r="U549" s="272"/>
      <c r="V549" s="272"/>
      <c r="W549" s="272"/>
      <c r="X549" s="272"/>
      <c r="Y549" s="272"/>
      <c r="Z549" s="272"/>
    </row>
    <row r="550" spans="1:26" ht="12.75" customHeight="1" x14ac:dyDescent="0.25">
      <c r="A550" s="272"/>
      <c r="B550" s="272"/>
      <c r="C550" s="272"/>
      <c r="D550" s="272"/>
      <c r="E550" s="272"/>
      <c r="F550" s="272"/>
      <c r="G550" s="272"/>
      <c r="H550" s="272"/>
      <c r="I550" s="272"/>
      <c r="J550" s="272"/>
      <c r="K550" s="272"/>
      <c r="L550" s="272"/>
      <c r="M550" s="272"/>
      <c r="N550" s="272"/>
      <c r="O550" s="272"/>
      <c r="P550" s="272"/>
      <c r="Q550" s="272"/>
      <c r="R550" s="272"/>
      <c r="S550" s="272"/>
      <c r="T550" s="272"/>
      <c r="U550" s="272"/>
      <c r="V550" s="272"/>
      <c r="W550" s="272"/>
      <c r="X550" s="272"/>
      <c r="Y550" s="272"/>
      <c r="Z550" s="272"/>
    </row>
    <row r="551" spans="1:26" ht="12.75" customHeight="1" x14ac:dyDescent="0.25">
      <c r="A551" s="272"/>
      <c r="B551" s="272"/>
      <c r="C551" s="272"/>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2"/>
    </row>
    <row r="552" spans="1:26" ht="12.75" customHeight="1" x14ac:dyDescent="0.25">
      <c r="A552" s="272"/>
      <c r="B552" s="272"/>
      <c r="C552" s="272"/>
      <c r="D552" s="272"/>
      <c r="E552" s="272"/>
      <c r="F552" s="272"/>
      <c r="G552" s="272"/>
      <c r="H552" s="272"/>
      <c r="I552" s="272"/>
      <c r="J552" s="272"/>
      <c r="K552" s="272"/>
      <c r="L552" s="272"/>
      <c r="M552" s="272"/>
      <c r="N552" s="272"/>
      <c r="O552" s="272"/>
      <c r="P552" s="272"/>
      <c r="Q552" s="272"/>
      <c r="R552" s="272"/>
      <c r="S552" s="272"/>
      <c r="T552" s="272"/>
      <c r="U552" s="272"/>
      <c r="V552" s="272"/>
      <c r="W552" s="272"/>
      <c r="X552" s="272"/>
      <c r="Y552" s="272"/>
      <c r="Z552" s="272"/>
    </row>
    <row r="553" spans="1:26" ht="12.75" customHeight="1" x14ac:dyDescent="0.25">
      <c r="A553" s="272"/>
      <c r="B553" s="272"/>
      <c r="C553" s="272"/>
      <c r="D553" s="272"/>
      <c r="E553" s="272"/>
      <c r="F553" s="272"/>
      <c r="G553" s="272"/>
      <c r="H553" s="272"/>
      <c r="I553" s="272"/>
      <c r="J553" s="272"/>
      <c r="K553" s="272"/>
      <c r="L553" s="272"/>
      <c r="M553" s="272"/>
      <c r="N553" s="272"/>
      <c r="O553" s="272"/>
      <c r="P553" s="272"/>
      <c r="Q553" s="272"/>
      <c r="R553" s="272"/>
      <c r="S553" s="272"/>
      <c r="T553" s="272"/>
      <c r="U553" s="272"/>
      <c r="V553" s="272"/>
      <c r="W553" s="272"/>
      <c r="X553" s="272"/>
      <c r="Y553" s="272"/>
      <c r="Z553" s="272"/>
    </row>
    <row r="554" spans="1:26" ht="12.75" customHeight="1" x14ac:dyDescent="0.25">
      <c r="A554" s="272"/>
      <c r="B554" s="272"/>
      <c r="C554" s="272"/>
      <c r="D554" s="272"/>
      <c r="E554" s="272"/>
      <c r="F554" s="272"/>
      <c r="G554" s="272"/>
      <c r="H554" s="272"/>
      <c r="I554" s="272"/>
      <c r="J554" s="272"/>
      <c r="K554" s="272"/>
      <c r="L554" s="272"/>
      <c r="M554" s="272"/>
      <c r="N554" s="272"/>
      <c r="O554" s="272"/>
      <c r="P554" s="272"/>
      <c r="Q554" s="272"/>
      <c r="R554" s="272"/>
      <c r="S554" s="272"/>
      <c r="T554" s="272"/>
      <c r="U554" s="272"/>
      <c r="V554" s="272"/>
      <c r="W554" s="272"/>
      <c r="X554" s="272"/>
      <c r="Y554" s="272"/>
      <c r="Z554" s="272"/>
    </row>
    <row r="555" spans="1:26" ht="12.75" customHeight="1" x14ac:dyDescent="0.25">
      <c r="A555" s="272"/>
      <c r="B555" s="272"/>
      <c r="C555" s="272"/>
      <c r="D555" s="272"/>
      <c r="E555" s="272"/>
      <c r="F555" s="272"/>
      <c r="G555" s="272"/>
      <c r="H555" s="272"/>
      <c r="I555" s="272"/>
      <c r="J555" s="272"/>
      <c r="K555" s="272"/>
      <c r="L555" s="272"/>
      <c r="M555" s="272"/>
      <c r="N555" s="272"/>
      <c r="O555" s="272"/>
      <c r="P555" s="272"/>
      <c r="Q555" s="272"/>
      <c r="R555" s="272"/>
      <c r="S555" s="272"/>
      <c r="T555" s="272"/>
      <c r="U555" s="272"/>
      <c r="V555" s="272"/>
      <c r="W555" s="272"/>
      <c r="X555" s="272"/>
      <c r="Y555" s="272"/>
      <c r="Z555" s="272"/>
    </row>
    <row r="556" spans="1:26" ht="12.75" customHeight="1" x14ac:dyDescent="0.25">
      <c r="A556" s="272"/>
      <c r="B556" s="272"/>
      <c r="C556" s="272"/>
      <c r="D556" s="272"/>
      <c r="E556" s="272"/>
      <c r="F556" s="272"/>
      <c r="G556" s="272"/>
      <c r="H556" s="272"/>
      <c r="I556" s="272"/>
      <c r="J556" s="272"/>
      <c r="K556" s="272"/>
      <c r="L556" s="272"/>
      <c r="M556" s="272"/>
      <c r="N556" s="272"/>
      <c r="O556" s="272"/>
      <c r="P556" s="272"/>
      <c r="Q556" s="272"/>
      <c r="R556" s="272"/>
      <c r="S556" s="272"/>
      <c r="T556" s="272"/>
      <c r="U556" s="272"/>
      <c r="V556" s="272"/>
      <c r="W556" s="272"/>
      <c r="X556" s="272"/>
      <c r="Y556" s="272"/>
      <c r="Z556" s="272"/>
    </row>
    <row r="557" spans="1:26" ht="12.75" customHeight="1" x14ac:dyDescent="0.25">
      <c r="A557" s="272"/>
      <c r="B557" s="272"/>
      <c r="C557" s="272"/>
      <c r="D557" s="272"/>
      <c r="E557" s="272"/>
      <c r="F557" s="272"/>
      <c r="G557" s="272"/>
      <c r="H557" s="272"/>
      <c r="I557" s="272"/>
      <c r="J557" s="272"/>
      <c r="K557" s="272"/>
      <c r="L557" s="272"/>
      <c r="M557" s="272"/>
      <c r="N557" s="272"/>
      <c r="O557" s="272"/>
      <c r="P557" s="272"/>
      <c r="Q557" s="272"/>
      <c r="R557" s="272"/>
      <c r="S557" s="272"/>
      <c r="T557" s="272"/>
      <c r="U557" s="272"/>
      <c r="V557" s="272"/>
      <c r="W557" s="272"/>
      <c r="X557" s="272"/>
      <c r="Y557" s="272"/>
      <c r="Z557" s="272"/>
    </row>
    <row r="558" spans="1:26" ht="12.75" customHeight="1" x14ac:dyDescent="0.25">
      <c r="A558" s="272"/>
      <c r="B558" s="272"/>
      <c r="C558" s="272"/>
      <c r="D558" s="272"/>
      <c r="E558" s="272"/>
      <c r="F558" s="272"/>
      <c r="G558" s="272"/>
      <c r="H558" s="272"/>
      <c r="I558" s="272"/>
      <c r="J558" s="272"/>
      <c r="K558" s="272"/>
      <c r="L558" s="272"/>
      <c r="M558" s="272"/>
      <c r="N558" s="272"/>
      <c r="O558" s="272"/>
      <c r="P558" s="272"/>
      <c r="Q558" s="272"/>
      <c r="R558" s="272"/>
      <c r="S558" s="272"/>
      <c r="T558" s="272"/>
      <c r="U558" s="272"/>
      <c r="V558" s="272"/>
      <c r="W558" s="272"/>
      <c r="X558" s="272"/>
      <c r="Y558" s="272"/>
      <c r="Z558" s="272"/>
    </row>
    <row r="559" spans="1:26" ht="12.75" customHeight="1" x14ac:dyDescent="0.25">
      <c r="A559" s="272"/>
      <c r="B559" s="272"/>
      <c r="C559" s="272"/>
      <c r="D559" s="272"/>
      <c r="E559" s="272"/>
      <c r="F559" s="272"/>
      <c r="G559" s="272"/>
      <c r="H559" s="272"/>
      <c r="I559" s="272"/>
      <c r="J559" s="272"/>
      <c r="K559" s="272"/>
      <c r="L559" s="272"/>
      <c r="M559" s="272"/>
      <c r="N559" s="272"/>
      <c r="O559" s="272"/>
      <c r="P559" s="272"/>
      <c r="Q559" s="272"/>
      <c r="R559" s="272"/>
      <c r="S559" s="272"/>
      <c r="T559" s="272"/>
      <c r="U559" s="272"/>
      <c r="V559" s="272"/>
      <c r="W559" s="272"/>
      <c r="X559" s="272"/>
      <c r="Y559" s="272"/>
      <c r="Z559" s="272"/>
    </row>
    <row r="560" spans="1:26" ht="12.75" customHeight="1" x14ac:dyDescent="0.25">
      <c r="A560" s="272"/>
      <c r="B560" s="272"/>
      <c r="C560" s="272"/>
      <c r="D560" s="272"/>
      <c r="E560" s="272"/>
      <c r="F560" s="272"/>
      <c r="G560" s="272"/>
      <c r="H560" s="272"/>
      <c r="I560" s="272"/>
      <c r="J560" s="272"/>
      <c r="K560" s="272"/>
      <c r="L560" s="272"/>
      <c r="M560" s="272"/>
      <c r="N560" s="272"/>
      <c r="O560" s="272"/>
      <c r="P560" s="272"/>
      <c r="Q560" s="272"/>
      <c r="R560" s="272"/>
      <c r="S560" s="272"/>
      <c r="T560" s="272"/>
      <c r="U560" s="272"/>
      <c r="V560" s="272"/>
      <c r="W560" s="272"/>
      <c r="X560" s="272"/>
      <c r="Y560" s="272"/>
      <c r="Z560" s="272"/>
    </row>
    <row r="561" spans="1:26" ht="12.75" customHeight="1" x14ac:dyDescent="0.25">
      <c r="A561" s="272"/>
      <c r="B561" s="272"/>
      <c r="C561" s="272"/>
      <c r="D561" s="272"/>
      <c r="E561" s="272"/>
      <c r="F561" s="272"/>
      <c r="G561" s="272"/>
      <c r="H561" s="272"/>
      <c r="I561" s="272"/>
      <c r="J561" s="272"/>
      <c r="K561" s="272"/>
      <c r="L561" s="272"/>
      <c r="M561" s="272"/>
      <c r="N561" s="272"/>
      <c r="O561" s="272"/>
      <c r="P561" s="272"/>
      <c r="Q561" s="272"/>
      <c r="R561" s="272"/>
      <c r="S561" s="272"/>
      <c r="T561" s="272"/>
      <c r="U561" s="272"/>
      <c r="V561" s="272"/>
      <c r="W561" s="272"/>
      <c r="X561" s="272"/>
      <c r="Y561" s="272"/>
      <c r="Z561" s="272"/>
    </row>
    <row r="562" spans="1:26" ht="12.75" customHeight="1" x14ac:dyDescent="0.25">
      <c r="A562" s="272"/>
      <c r="B562" s="272"/>
      <c r="C562" s="272"/>
      <c r="D562" s="272"/>
      <c r="E562" s="272"/>
      <c r="F562" s="272"/>
      <c r="G562" s="272"/>
      <c r="H562" s="272"/>
      <c r="I562" s="272"/>
      <c r="J562" s="272"/>
      <c r="K562" s="272"/>
      <c r="L562" s="272"/>
      <c r="M562" s="272"/>
      <c r="N562" s="272"/>
      <c r="O562" s="272"/>
      <c r="P562" s="272"/>
      <c r="Q562" s="272"/>
      <c r="R562" s="272"/>
      <c r="S562" s="272"/>
      <c r="T562" s="272"/>
      <c r="U562" s="272"/>
      <c r="V562" s="272"/>
      <c r="W562" s="272"/>
      <c r="X562" s="272"/>
      <c r="Y562" s="272"/>
      <c r="Z562" s="272"/>
    </row>
    <row r="563" spans="1:26" ht="12.75" customHeight="1" x14ac:dyDescent="0.25">
      <c r="A563" s="272"/>
      <c r="B563" s="272"/>
      <c r="C563" s="272"/>
      <c r="D563" s="272"/>
      <c r="E563" s="272"/>
      <c r="F563" s="272"/>
      <c r="G563" s="272"/>
      <c r="H563" s="272"/>
      <c r="I563" s="272"/>
      <c r="J563" s="272"/>
      <c r="K563" s="272"/>
      <c r="L563" s="272"/>
      <c r="M563" s="272"/>
      <c r="N563" s="272"/>
      <c r="O563" s="272"/>
      <c r="P563" s="272"/>
      <c r="Q563" s="272"/>
      <c r="R563" s="272"/>
      <c r="S563" s="272"/>
      <c r="T563" s="272"/>
      <c r="U563" s="272"/>
      <c r="V563" s="272"/>
      <c r="W563" s="272"/>
      <c r="X563" s="272"/>
      <c r="Y563" s="272"/>
      <c r="Z563" s="272"/>
    </row>
    <row r="564" spans="1:26" ht="12.75" customHeight="1" x14ac:dyDescent="0.25">
      <c r="A564" s="272"/>
      <c r="B564" s="272"/>
      <c r="C564" s="272"/>
      <c r="D564" s="272"/>
      <c r="E564" s="272"/>
      <c r="F564" s="272"/>
      <c r="G564" s="272"/>
      <c r="H564" s="272"/>
      <c r="I564" s="272"/>
      <c r="J564" s="272"/>
      <c r="K564" s="272"/>
      <c r="L564" s="272"/>
      <c r="M564" s="272"/>
      <c r="N564" s="272"/>
      <c r="O564" s="272"/>
      <c r="P564" s="272"/>
      <c r="Q564" s="272"/>
      <c r="R564" s="272"/>
      <c r="S564" s="272"/>
      <c r="T564" s="272"/>
      <c r="U564" s="272"/>
      <c r="V564" s="272"/>
      <c r="W564" s="272"/>
      <c r="X564" s="272"/>
      <c r="Y564" s="272"/>
      <c r="Z564" s="272"/>
    </row>
    <row r="565" spans="1:26" ht="12.75" customHeight="1" x14ac:dyDescent="0.25">
      <c r="A565" s="272"/>
      <c r="B565" s="272"/>
      <c r="C565" s="272"/>
      <c r="D565" s="272"/>
      <c r="E565" s="272"/>
      <c r="F565" s="272"/>
      <c r="G565" s="272"/>
      <c r="H565" s="272"/>
      <c r="I565" s="272"/>
      <c r="J565" s="272"/>
      <c r="K565" s="272"/>
      <c r="L565" s="272"/>
      <c r="M565" s="272"/>
      <c r="N565" s="272"/>
      <c r="O565" s="272"/>
      <c r="P565" s="272"/>
      <c r="Q565" s="272"/>
      <c r="R565" s="272"/>
      <c r="S565" s="272"/>
      <c r="T565" s="272"/>
      <c r="U565" s="272"/>
      <c r="V565" s="272"/>
      <c r="W565" s="272"/>
      <c r="X565" s="272"/>
      <c r="Y565" s="272"/>
      <c r="Z565" s="272"/>
    </row>
    <row r="566" spans="1:26" ht="12.75" customHeight="1" x14ac:dyDescent="0.25">
      <c r="A566" s="272"/>
      <c r="B566" s="272"/>
      <c r="C566" s="272"/>
      <c r="D566" s="272"/>
      <c r="E566" s="272"/>
      <c r="F566" s="272"/>
      <c r="G566" s="272"/>
      <c r="H566" s="272"/>
      <c r="I566" s="272"/>
      <c r="J566" s="272"/>
      <c r="K566" s="272"/>
      <c r="L566" s="272"/>
      <c r="M566" s="272"/>
      <c r="N566" s="272"/>
      <c r="O566" s="272"/>
      <c r="P566" s="272"/>
      <c r="Q566" s="272"/>
      <c r="R566" s="272"/>
      <c r="S566" s="272"/>
      <c r="T566" s="272"/>
      <c r="U566" s="272"/>
      <c r="V566" s="272"/>
      <c r="W566" s="272"/>
      <c r="X566" s="272"/>
      <c r="Y566" s="272"/>
      <c r="Z566" s="272"/>
    </row>
    <row r="567" spans="1:26" ht="12.75" customHeight="1" x14ac:dyDescent="0.25">
      <c r="A567" s="272"/>
      <c r="B567" s="272"/>
      <c r="C567" s="272"/>
      <c r="D567" s="272"/>
      <c r="E567" s="272"/>
      <c r="F567" s="272"/>
      <c r="G567" s="272"/>
      <c r="H567" s="272"/>
      <c r="I567" s="272"/>
      <c r="J567" s="272"/>
      <c r="K567" s="272"/>
      <c r="L567" s="272"/>
      <c r="M567" s="272"/>
      <c r="N567" s="272"/>
      <c r="O567" s="272"/>
      <c r="P567" s="272"/>
      <c r="Q567" s="272"/>
      <c r="R567" s="272"/>
      <c r="S567" s="272"/>
      <c r="T567" s="272"/>
      <c r="U567" s="272"/>
      <c r="V567" s="272"/>
      <c r="W567" s="272"/>
      <c r="X567" s="272"/>
      <c r="Y567" s="272"/>
      <c r="Z567" s="272"/>
    </row>
    <row r="568" spans="1:26" ht="12.75" customHeight="1" x14ac:dyDescent="0.25">
      <c r="A568" s="272"/>
      <c r="B568" s="272"/>
      <c r="C568" s="272"/>
      <c r="D568" s="272"/>
      <c r="E568" s="272"/>
      <c r="F568" s="272"/>
      <c r="G568" s="272"/>
      <c r="H568" s="272"/>
      <c r="I568" s="272"/>
      <c r="J568" s="272"/>
      <c r="K568" s="272"/>
      <c r="L568" s="272"/>
      <c r="M568" s="272"/>
      <c r="N568" s="272"/>
      <c r="O568" s="272"/>
      <c r="P568" s="272"/>
      <c r="Q568" s="272"/>
      <c r="R568" s="272"/>
      <c r="S568" s="272"/>
      <c r="T568" s="272"/>
      <c r="U568" s="272"/>
      <c r="V568" s="272"/>
      <c r="W568" s="272"/>
      <c r="X568" s="272"/>
      <c r="Y568" s="272"/>
      <c r="Z568" s="272"/>
    </row>
    <row r="569" spans="1:26" ht="12.75" customHeight="1" x14ac:dyDescent="0.25">
      <c r="A569" s="272"/>
      <c r="B569" s="272"/>
      <c r="C569" s="272"/>
      <c r="D569" s="272"/>
      <c r="E569" s="272"/>
      <c r="F569" s="272"/>
      <c r="G569" s="272"/>
      <c r="H569" s="272"/>
      <c r="I569" s="272"/>
      <c r="J569" s="272"/>
      <c r="K569" s="272"/>
      <c r="L569" s="272"/>
      <c r="M569" s="272"/>
      <c r="N569" s="272"/>
      <c r="O569" s="272"/>
      <c r="P569" s="272"/>
      <c r="Q569" s="272"/>
      <c r="R569" s="272"/>
      <c r="S569" s="272"/>
      <c r="T569" s="272"/>
      <c r="U569" s="272"/>
      <c r="V569" s="272"/>
      <c r="W569" s="272"/>
      <c r="X569" s="272"/>
      <c r="Y569" s="272"/>
      <c r="Z569" s="272"/>
    </row>
    <row r="570" spans="1:26" ht="12.75" customHeight="1" x14ac:dyDescent="0.25">
      <c r="A570" s="272"/>
      <c r="B570" s="272"/>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72"/>
      <c r="Z570" s="272"/>
    </row>
    <row r="571" spans="1:26" ht="12.75" customHeight="1" x14ac:dyDescent="0.25">
      <c r="A571" s="272"/>
      <c r="B571" s="272"/>
      <c r="C571" s="272"/>
      <c r="D571" s="272"/>
      <c r="E571" s="272"/>
      <c r="F571" s="272"/>
      <c r="G571" s="272"/>
      <c r="H571" s="272"/>
      <c r="I571" s="272"/>
      <c r="J571" s="272"/>
      <c r="K571" s="272"/>
      <c r="L571" s="272"/>
      <c r="M571" s="272"/>
      <c r="N571" s="272"/>
      <c r="O571" s="272"/>
      <c r="P571" s="272"/>
      <c r="Q571" s="272"/>
      <c r="R571" s="272"/>
      <c r="S571" s="272"/>
      <c r="T571" s="272"/>
      <c r="U571" s="272"/>
      <c r="V571" s="272"/>
      <c r="W571" s="272"/>
      <c r="X571" s="272"/>
      <c r="Y571" s="272"/>
      <c r="Z571" s="272"/>
    </row>
    <row r="572" spans="1:26" ht="12.75" customHeight="1" x14ac:dyDescent="0.25">
      <c r="A572" s="272"/>
      <c r="B572" s="272"/>
      <c r="C572" s="272"/>
      <c r="D572" s="272"/>
      <c r="E572" s="272"/>
      <c r="F572" s="272"/>
      <c r="G572" s="272"/>
      <c r="H572" s="272"/>
      <c r="I572" s="272"/>
      <c r="J572" s="272"/>
      <c r="K572" s="272"/>
      <c r="L572" s="272"/>
      <c r="M572" s="272"/>
      <c r="N572" s="272"/>
      <c r="O572" s="272"/>
      <c r="P572" s="272"/>
      <c r="Q572" s="272"/>
      <c r="R572" s="272"/>
      <c r="S572" s="272"/>
      <c r="T572" s="272"/>
      <c r="U572" s="272"/>
      <c r="V572" s="272"/>
      <c r="W572" s="272"/>
      <c r="X572" s="272"/>
      <c r="Y572" s="272"/>
      <c r="Z572" s="272"/>
    </row>
    <row r="573" spans="1:26" ht="12.75" customHeight="1" x14ac:dyDescent="0.25">
      <c r="A573" s="272"/>
      <c r="B573" s="272"/>
      <c r="C573" s="272"/>
      <c r="D573" s="272"/>
      <c r="E573" s="272"/>
      <c r="F573" s="272"/>
      <c r="G573" s="272"/>
      <c r="H573" s="272"/>
      <c r="I573" s="272"/>
      <c r="J573" s="272"/>
      <c r="K573" s="272"/>
      <c r="L573" s="272"/>
      <c r="M573" s="272"/>
      <c r="N573" s="272"/>
      <c r="O573" s="272"/>
      <c r="P573" s="272"/>
      <c r="Q573" s="272"/>
      <c r="R573" s="272"/>
      <c r="S573" s="272"/>
      <c r="T573" s="272"/>
      <c r="U573" s="272"/>
      <c r="V573" s="272"/>
      <c r="W573" s="272"/>
      <c r="X573" s="272"/>
      <c r="Y573" s="272"/>
      <c r="Z573" s="272"/>
    </row>
    <row r="574" spans="1:26" ht="12.75" customHeight="1" x14ac:dyDescent="0.25">
      <c r="A574" s="272"/>
      <c r="B574" s="272"/>
      <c r="C574" s="272"/>
      <c r="D574" s="272"/>
      <c r="E574" s="272"/>
      <c r="F574" s="272"/>
      <c r="G574" s="272"/>
      <c r="H574" s="272"/>
      <c r="I574" s="272"/>
      <c r="J574" s="272"/>
      <c r="K574" s="272"/>
      <c r="L574" s="272"/>
      <c r="M574" s="272"/>
      <c r="N574" s="272"/>
      <c r="O574" s="272"/>
      <c r="P574" s="272"/>
      <c r="Q574" s="272"/>
      <c r="R574" s="272"/>
      <c r="S574" s="272"/>
      <c r="T574" s="272"/>
      <c r="U574" s="272"/>
      <c r="V574" s="272"/>
      <c r="W574" s="272"/>
      <c r="X574" s="272"/>
      <c r="Y574" s="272"/>
      <c r="Z574" s="272"/>
    </row>
    <row r="575" spans="1:26" ht="12.75" customHeight="1" x14ac:dyDescent="0.25">
      <c r="A575" s="272"/>
      <c r="B575" s="272"/>
      <c r="C575" s="272"/>
      <c r="D575" s="272"/>
      <c r="E575" s="272"/>
      <c r="F575" s="272"/>
      <c r="G575" s="272"/>
      <c r="H575" s="272"/>
      <c r="I575" s="272"/>
      <c r="J575" s="272"/>
      <c r="K575" s="272"/>
      <c r="L575" s="272"/>
      <c r="M575" s="272"/>
      <c r="N575" s="272"/>
      <c r="O575" s="272"/>
      <c r="P575" s="272"/>
      <c r="Q575" s="272"/>
      <c r="R575" s="272"/>
      <c r="S575" s="272"/>
      <c r="T575" s="272"/>
      <c r="U575" s="272"/>
      <c r="V575" s="272"/>
      <c r="W575" s="272"/>
      <c r="X575" s="272"/>
      <c r="Y575" s="272"/>
      <c r="Z575" s="272"/>
    </row>
    <row r="576" spans="1:26" ht="12.75" customHeight="1" x14ac:dyDescent="0.25">
      <c r="A576" s="272"/>
      <c r="B576" s="272"/>
      <c r="C576" s="272"/>
      <c r="D576" s="272"/>
      <c r="E576" s="272"/>
      <c r="F576" s="272"/>
      <c r="G576" s="272"/>
      <c r="H576" s="272"/>
      <c r="I576" s="272"/>
      <c r="J576" s="272"/>
      <c r="K576" s="272"/>
      <c r="L576" s="272"/>
      <c r="M576" s="272"/>
      <c r="N576" s="272"/>
      <c r="O576" s="272"/>
      <c r="P576" s="272"/>
      <c r="Q576" s="272"/>
      <c r="R576" s="272"/>
      <c r="S576" s="272"/>
      <c r="T576" s="272"/>
      <c r="U576" s="272"/>
      <c r="V576" s="272"/>
      <c r="W576" s="272"/>
      <c r="X576" s="272"/>
      <c r="Y576" s="272"/>
      <c r="Z576" s="272"/>
    </row>
    <row r="577" spans="1:26" ht="12.75" customHeight="1" x14ac:dyDescent="0.25">
      <c r="A577" s="272"/>
      <c r="B577" s="272"/>
      <c r="C577" s="272"/>
      <c r="D577" s="272"/>
      <c r="E577" s="272"/>
      <c r="F577" s="272"/>
      <c r="G577" s="272"/>
      <c r="H577" s="272"/>
      <c r="I577" s="272"/>
      <c r="J577" s="272"/>
      <c r="K577" s="272"/>
      <c r="L577" s="272"/>
      <c r="M577" s="272"/>
      <c r="N577" s="272"/>
      <c r="O577" s="272"/>
      <c r="P577" s="272"/>
      <c r="Q577" s="272"/>
      <c r="R577" s="272"/>
      <c r="S577" s="272"/>
      <c r="T577" s="272"/>
      <c r="U577" s="272"/>
      <c r="V577" s="272"/>
      <c r="W577" s="272"/>
      <c r="X577" s="272"/>
      <c r="Y577" s="272"/>
      <c r="Z577" s="272"/>
    </row>
    <row r="578" spans="1:26" ht="12.75" customHeight="1" x14ac:dyDescent="0.25">
      <c r="A578" s="272"/>
      <c r="B578" s="272"/>
      <c r="C578" s="272"/>
      <c r="D578" s="272"/>
      <c r="E578" s="272"/>
      <c r="F578" s="272"/>
      <c r="G578" s="272"/>
      <c r="H578" s="272"/>
      <c r="I578" s="272"/>
      <c r="J578" s="272"/>
      <c r="K578" s="272"/>
      <c r="L578" s="272"/>
      <c r="M578" s="272"/>
      <c r="N578" s="272"/>
      <c r="O578" s="272"/>
      <c r="P578" s="272"/>
      <c r="Q578" s="272"/>
      <c r="R578" s="272"/>
      <c r="S578" s="272"/>
      <c r="T578" s="272"/>
      <c r="U578" s="272"/>
      <c r="V578" s="272"/>
      <c r="W578" s="272"/>
      <c r="X578" s="272"/>
      <c r="Y578" s="272"/>
      <c r="Z578" s="272"/>
    </row>
    <row r="579" spans="1:26" ht="12.75" customHeight="1" x14ac:dyDescent="0.25">
      <c r="A579" s="272"/>
      <c r="B579" s="272"/>
      <c r="C579" s="272"/>
      <c r="D579" s="272"/>
      <c r="E579" s="272"/>
      <c r="F579" s="272"/>
      <c r="G579" s="272"/>
      <c r="H579" s="272"/>
      <c r="I579" s="272"/>
      <c r="J579" s="272"/>
      <c r="K579" s="272"/>
      <c r="L579" s="272"/>
      <c r="M579" s="272"/>
      <c r="N579" s="272"/>
      <c r="O579" s="272"/>
      <c r="P579" s="272"/>
      <c r="Q579" s="272"/>
      <c r="R579" s="272"/>
      <c r="S579" s="272"/>
      <c r="T579" s="272"/>
      <c r="U579" s="272"/>
      <c r="V579" s="272"/>
      <c r="W579" s="272"/>
      <c r="X579" s="272"/>
      <c r="Y579" s="272"/>
      <c r="Z579" s="272"/>
    </row>
    <row r="580" spans="1:26" ht="12.75" customHeight="1" x14ac:dyDescent="0.25">
      <c r="A580" s="272"/>
      <c r="B580" s="272"/>
      <c r="C580" s="272"/>
      <c r="D580" s="272"/>
      <c r="E580" s="272"/>
      <c r="F580" s="272"/>
      <c r="G580" s="272"/>
      <c r="H580" s="272"/>
      <c r="I580" s="272"/>
      <c r="J580" s="272"/>
      <c r="K580" s="272"/>
      <c r="L580" s="272"/>
      <c r="M580" s="272"/>
      <c r="N580" s="272"/>
      <c r="O580" s="272"/>
      <c r="P580" s="272"/>
      <c r="Q580" s="272"/>
      <c r="R580" s="272"/>
      <c r="S580" s="272"/>
      <c r="T580" s="272"/>
      <c r="U580" s="272"/>
      <c r="V580" s="272"/>
      <c r="W580" s="272"/>
      <c r="X580" s="272"/>
      <c r="Y580" s="272"/>
      <c r="Z580" s="272"/>
    </row>
    <row r="581" spans="1:26" ht="12.75" customHeight="1" x14ac:dyDescent="0.25">
      <c r="A581" s="272"/>
      <c r="B581" s="272"/>
      <c r="C581" s="272"/>
      <c r="D581" s="272"/>
      <c r="E581" s="272"/>
      <c r="F581" s="272"/>
      <c r="G581" s="272"/>
      <c r="H581" s="272"/>
      <c r="I581" s="272"/>
      <c r="J581" s="272"/>
      <c r="K581" s="272"/>
      <c r="L581" s="272"/>
      <c r="M581" s="272"/>
      <c r="N581" s="272"/>
      <c r="O581" s="272"/>
      <c r="P581" s="272"/>
      <c r="Q581" s="272"/>
      <c r="R581" s="272"/>
      <c r="S581" s="272"/>
      <c r="T581" s="272"/>
      <c r="U581" s="272"/>
      <c r="V581" s="272"/>
      <c r="W581" s="272"/>
      <c r="X581" s="272"/>
      <c r="Y581" s="272"/>
      <c r="Z581" s="272"/>
    </row>
    <row r="582" spans="1:26" ht="12.75" customHeight="1" x14ac:dyDescent="0.25">
      <c r="A582" s="272"/>
      <c r="B582" s="272"/>
      <c r="C582" s="272"/>
      <c r="D582" s="272"/>
      <c r="E582" s="272"/>
      <c r="F582" s="272"/>
      <c r="G582" s="272"/>
      <c r="H582" s="272"/>
      <c r="I582" s="272"/>
      <c r="J582" s="272"/>
      <c r="K582" s="272"/>
      <c r="L582" s="272"/>
      <c r="M582" s="272"/>
      <c r="N582" s="272"/>
      <c r="O582" s="272"/>
      <c r="P582" s="272"/>
      <c r="Q582" s="272"/>
      <c r="R582" s="272"/>
      <c r="S582" s="272"/>
      <c r="T582" s="272"/>
      <c r="U582" s="272"/>
      <c r="V582" s="272"/>
      <c r="W582" s="272"/>
      <c r="X582" s="272"/>
      <c r="Y582" s="272"/>
      <c r="Z582" s="272"/>
    </row>
    <row r="583" spans="1:26" ht="12.75" customHeight="1" x14ac:dyDescent="0.25">
      <c r="A583" s="272"/>
      <c r="B583" s="272"/>
      <c r="C583" s="272"/>
      <c r="D583" s="272"/>
      <c r="E583" s="272"/>
      <c r="F583" s="272"/>
      <c r="G583" s="272"/>
      <c r="H583" s="272"/>
      <c r="I583" s="272"/>
      <c r="J583" s="272"/>
      <c r="K583" s="272"/>
      <c r="L583" s="272"/>
      <c r="M583" s="272"/>
      <c r="N583" s="272"/>
      <c r="O583" s="272"/>
      <c r="P583" s="272"/>
      <c r="Q583" s="272"/>
      <c r="R583" s="272"/>
      <c r="S583" s="272"/>
      <c r="T583" s="272"/>
      <c r="U583" s="272"/>
      <c r="V583" s="272"/>
      <c r="W583" s="272"/>
      <c r="X583" s="272"/>
      <c r="Y583" s="272"/>
      <c r="Z583" s="272"/>
    </row>
    <row r="584" spans="1:26" ht="12.75" customHeight="1" x14ac:dyDescent="0.25">
      <c r="A584" s="272"/>
      <c r="B584" s="272"/>
      <c r="C584" s="272"/>
      <c r="D584" s="272"/>
      <c r="E584" s="272"/>
      <c r="F584" s="272"/>
      <c r="G584" s="272"/>
      <c r="H584" s="272"/>
      <c r="I584" s="272"/>
      <c r="J584" s="272"/>
      <c r="K584" s="272"/>
      <c r="L584" s="272"/>
      <c r="M584" s="272"/>
      <c r="N584" s="272"/>
      <c r="O584" s="272"/>
      <c r="P584" s="272"/>
      <c r="Q584" s="272"/>
      <c r="R584" s="272"/>
      <c r="S584" s="272"/>
      <c r="T584" s="272"/>
      <c r="U584" s="272"/>
      <c r="V584" s="272"/>
      <c r="W584" s="272"/>
      <c r="X584" s="272"/>
      <c r="Y584" s="272"/>
      <c r="Z584" s="272"/>
    </row>
    <row r="585" spans="1:26" ht="12.75" customHeight="1" x14ac:dyDescent="0.25">
      <c r="A585" s="272"/>
      <c r="B585" s="272"/>
      <c r="C585" s="272"/>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2"/>
    </row>
    <row r="586" spans="1:26" ht="12.75" customHeight="1" x14ac:dyDescent="0.25">
      <c r="A586" s="272"/>
      <c r="B586" s="272"/>
      <c r="C586" s="272"/>
      <c r="D586" s="272"/>
      <c r="E586" s="272"/>
      <c r="F586" s="272"/>
      <c r="G586" s="272"/>
      <c r="H586" s="272"/>
      <c r="I586" s="272"/>
      <c r="J586" s="272"/>
      <c r="K586" s="272"/>
      <c r="L586" s="272"/>
      <c r="M586" s="272"/>
      <c r="N586" s="272"/>
      <c r="O586" s="272"/>
      <c r="P586" s="272"/>
      <c r="Q586" s="272"/>
      <c r="R586" s="272"/>
      <c r="S586" s="272"/>
      <c r="T586" s="272"/>
      <c r="U586" s="272"/>
      <c r="V586" s="272"/>
      <c r="W586" s="272"/>
      <c r="X586" s="272"/>
      <c r="Y586" s="272"/>
      <c r="Z586" s="272"/>
    </row>
    <row r="587" spans="1:26" ht="12.75" customHeight="1" x14ac:dyDescent="0.25">
      <c r="A587" s="272"/>
      <c r="B587" s="272"/>
      <c r="C587" s="272"/>
      <c r="D587" s="272"/>
      <c r="E587" s="272"/>
      <c r="F587" s="272"/>
      <c r="G587" s="272"/>
      <c r="H587" s="272"/>
      <c r="I587" s="272"/>
      <c r="J587" s="272"/>
      <c r="K587" s="272"/>
      <c r="L587" s="272"/>
      <c r="M587" s="272"/>
      <c r="N587" s="272"/>
      <c r="O587" s="272"/>
      <c r="P587" s="272"/>
      <c r="Q587" s="272"/>
      <c r="R587" s="272"/>
      <c r="S587" s="272"/>
      <c r="T587" s="272"/>
      <c r="U587" s="272"/>
      <c r="V587" s="272"/>
      <c r="W587" s="272"/>
      <c r="X587" s="272"/>
      <c r="Y587" s="272"/>
      <c r="Z587" s="272"/>
    </row>
    <row r="588" spans="1:26" ht="12.75" customHeight="1" x14ac:dyDescent="0.25">
      <c r="A588" s="272"/>
      <c r="B588" s="272"/>
      <c r="C588" s="272"/>
      <c r="D588" s="272"/>
      <c r="E588" s="272"/>
      <c r="F588" s="272"/>
      <c r="G588" s="272"/>
      <c r="H588" s="272"/>
      <c r="I588" s="272"/>
      <c r="J588" s="272"/>
      <c r="K588" s="272"/>
      <c r="L588" s="272"/>
      <c r="M588" s="272"/>
      <c r="N588" s="272"/>
      <c r="O588" s="272"/>
      <c r="P588" s="272"/>
      <c r="Q588" s="272"/>
      <c r="R588" s="272"/>
      <c r="S588" s="272"/>
      <c r="T588" s="272"/>
      <c r="U588" s="272"/>
      <c r="V588" s="272"/>
      <c r="W588" s="272"/>
      <c r="X588" s="272"/>
      <c r="Y588" s="272"/>
      <c r="Z588" s="272"/>
    </row>
    <row r="589" spans="1:26" ht="12.75" customHeight="1" x14ac:dyDescent="0.25">
      <c r="A589" s="272"/>
      <c r="B589" s="272"/>
      <c r="C589" s="272"/>
      <c r="D589" s="272"/>
      <c r="E589" s="272"/>
      <c r="F589" s="272"/>
      <c r="G589" s="272"/>
      <c r="H589" s="272"/>
      <c r="I589" s="272"/>
      <c r="J589" s="272"/>
      <c r="K589" s="272"/>
      <c r="L589" s="272"/>
      <c r="M589" s="272"/>
      <c r="N589" s="272"/>
      <c r="O589" s="272"/>
      <c r="P589" s="272"/>
      <c r="Q589" s="272"/>
      <c r="R589" s="272"/>
      <c r="S589" s="272"/>
      <c r="T589" s="272"/>
      <c r="U589" s="272"/>
      <c r="V589" s="272"/>
      <c r="W589" s="272"/>
      <c r="X589" s="272"/>
      <c r="Y589" s="272"/>
      <c r="Z589" s="272"/>
    </row>
    <row r="590" spans="1:26" ht="12.75" customHeight="1" x14ac:dyDescent="0.25">
      <c r="A590" s="272"/>
      <c r="B590" s="272"/>
      <c r="C590" s="272"/>
      <c r="D590" s="272"/>
      <c r="E590" s="272"/>
      <c r="F590" s="272"/>
      <c r="G590" s="272"/>
      <c r="H590" s="272"/>
      <c r="I590" s="272"/>
      <c r="J590" s="272"/>
      <c r="K590" s="272"/>
      <c r="L590" s="272"/>
      <c r="M590" s="272"/>
      <c r="N590" s="272"/>
      <c r="O590" s="272"/>
      <c r="P590" s="272"/>
      <c r="Q590" s="272"/>
      <c r="R590" s="272"/>
      <c r="S590" s="272"/>
      <c r="T590" s="272"/>
      <c r="U590" s="272"/>
      <c r="V590" s="272"/>
      <c r="W590" s="272"/>
      <c r="X590" s="272"/>
      <c r="Y590" s="272"/>
      <c r="Z590" s="272"/>
    </row>
    <row r="591" spans="1:26" ht="12.75" customHeight="1" x14ac:dyDescent="0.25">
      <c r="A591" s="272"/>
      <c r="B591" s="272"/>
      <c r="C591" s="272"/>
      <c r="D591" s="272"/>
      <c r="E591" s="272"/>
      <c r="F591" s="272"/>
      <c r="G591" s="272"/>
      <c r="H591" s="272"/>
      <c r="I591" s="272"/>
      <c r="J591" s="272"/>
      <c r="K591" s="272"/>
      <c r="L591" s="272"/>
      <c r="M591" s="272"/>
      <c r="N591" s="272"/>
      <c r="O591" s="272"/>
      <c r="P591" s="272"/>
      <c r="Q591" s="272"/>
      <c r="R591" s="272"/>
      <c r="S591" s="272"/>
      <c r="T591" s="272"/>
      <c r="U591" s="272"/>
      <c r="V591" s="272"/>
      <c r="W591" s="272"/>
      <c r="X591" s="272"/>
      <c r="Y591" s="272"/>
      <c r="Z591" s="272"/>
    </row>
    <row r="592" spans="1:26" ht="12.75" customHeight="1" x14ac:dyDescent="0.25">
      <c r="A592" s="272"/>
      <c r="B592" s="272"/>
      <c r="C592" s="272"/>
      <c r="D592" s="272"/>
      <c r="E592" s="272"/>
      <c r="F592" s="272"/>
      <c r="G592" s="272"/>
      <c r="H592" s="272"/>
      <c r="I592" s="272"/>
      <c r="J592" s="272"/>
      <c r="K592" s="272"/>
      <c r="L592" s="272"/>
      <c r="M592" s="272"/>
      <c r="N592" s="272"/>
      <c r="O592" s="272"/>
      <c r="P592" s="272"/>
      <c r="Q592" s="272"/>
      <c r="R592" s="272"/>
      <c r="S592" s="272"/>
      <c r="T592" s="272"/>
      <c r="U592" s="272"/>
      <c r="V592" s="272"/>
      <c r="W592" s="272"/>
      <c r="X592" s="272"/>
      <c r="Y592" s="272"/>
      <c r="Z592" s="272"/>
    </row>
    <row r="593" spans="1:26" ht="12.75" customHeight="1" x14ac:dyDescent="0.25">
      <c r="A593" s="272"/>
      <c r="B593" s="272"/>
      <c r="C593" s="272"/>
      <c r="D593" s="272"/>
      <c r="E593" s="272"/>
      <c r="F593" s="272"/>
      <c r="G593" s="272"/>
      <c r="H593" s="272"/>
      <c r="I593" s="272"/>
      <c r="J593" s="272"/>
      <c r="K593" s="272"/>
      <c r="L593" s="272"/>
      <c r="M593" s="272"/>
      <c r="N593" s="272"/>
      <c r="O593" s="272"/>
      <c r="P593" s="272"/>
      <c r="Q593" s="272"/>
      <c r="R593" s="272"/>
      <c r="S593" s="272"/>
      <c r="T593" s="272"/>
      <c r="U593" s="272"/>
      <c r="V593" s="272"/>
      <c r="W593" s="272"/>
      <c r="X593" s="272"/>
      <c r="Y593" s="272"/>
      <c r="Z593" s="272"/>
    </row>
    <row r="594" spans="1:26" ht="12.75" customHeight="1" x14ac:dyDescent="0.25">
      <c r="A594" s="272"/>
      <c r="B594" s="272"/>
      <c r="C594" s="272"/>
      <c r="D594" s="272"/>
      <c r="E594" s="272"/>
      <c r="F594" s="272"/>
      <c r="G594" s="272"/>
      <c r="H594" s="272"/>
      <c r="I594" s="272"/>
      <c r="J594" s="272"/>
      <c r="K594" s="272"/>
      <c r="L594" s="272"/>
      <c r="M594" s="272"/>
      <c r="N594" s="272"/>
      <c r="O594" s="272"/>
      <c r="P594" s="272"/>
      <c r="Q594" s="272"/>
      <c r="R594" s="272"/>
      <c r="S594" s="272"/>
      <c r="T594" s="272"/>
      <c r="U594" s="272"/>
      <c r="V594" s="272"/>
      <c r="W594" s="272"/>
      <c r="X594" s="272"/>
      <c r="Y594" s="272"/>
      <c r="Z594" s="272"/>
    </row>
    <row r="595" spans="1:26" ht="12.75" customHeight="1" x14ac:dyDescent="0.25">
      <c r="A595" s="272"/>
      <c r="B595" s="272"/>
      <c r="C595" s="272"/>
      <c r="D595" s="272"/>
      <c r="E595" s="272"/>
      <c r="F595" s="272"/>
      <c r="G595" s="272"/>
      <c r="H595" s="272"/>
      <c r="I595" s="272"/>
      <c r="J595" s="272"/>
      <c r="K595" s="272"/>
      <c r="L595" s="272"/>
      <c r="M595" s="272"/>
      <c r="N595" s="272"/>
      <c r="O595" s="272"/>
      <c r="P595" s="272"/>
      <c r="Q595" s="272"/>
      <c r="R595" s="272"/>
      <c r="S595" s="272"/>
      <c r="T595" s="272"/>
      <c r="U595" s="272"/>
      <c r="V595" s="272"/>
      <c r="W595" s="272"/>
      <c r="X595" s="272"/>
      <c r="Y595" s="272"/>
      <c r="Z595" s="272"/>
    </row>
    <row r="596" spans="1:26" ht="12.75" customHeight="1" x14ac:dyDescent="0.25">
      <c r="A596" s="272"/>
      <c r="B596" s="272"/>
      <c r="C596" s="272"/>
      <c r="D596" s="272"/>
      <c r="E596" s="272"/>
      <c r="F596" s="272"/>
      <c r="G596" s="272"/>
      <c r="H596" s="272"/>
      <c r="I596" s="272"/>
      <c r="J596" s="272"/>
      <c r="K596" s="272"/>
      <c r="L596" s="272"/>
      <c r="M596" s="272"/>
      <c r="N596" s="272"/>
      <c r="O596" s="272"/>
      <c r="P596" s="272"/>
      <c r="Q596" s="272"/>
      <c r="R596" s="272"/>
      <c r="S596" s="272"/>
      <c r="T596" s="272"/>
      <c r="U596" s="272"/>
      <c r="V596" s="272"/>
      <c r="W596" s="272"/>
      <c r="X596" s="272"/>
      <c r="Y596" s="272"/>
      <c r="Z596" s="272"/>
    </row>
    <row r="597" spans="1:26" ht="12.75" customHeight="1" x14ac:dyDescent="0.25">
      <c r="A597" s="272"/>
      <c r="B597" s="272"/>
      <c r="C597" s="272"/>
      <c r="D597" s="272"/>
      <c r="E597" s="272"/>
      <c r="F597" s="272"/>
      <c r="G597" s="272"/>
      <c r="H597" s="272"/>
      <c r="I597" s="272"/>
      <c r="J597" s="272"/>
      <c r="K597" s="272"/>
      <c r="L597" s="272"/>
      <c r="M597" s="272"/>
      <c r="N597" s="272"/>
      <c r="O597" s="272"/>
      <c r="P597" s="272"/>
      <c r="Q597" s="272"/>
      <c r="R597" s="272"/>
      <c r="S597" s="272"/>
      <c r="T597" s="272"/>
      <c r="U597" s="272"/>
      <c r="V597" s="272"/>
      <c r="W597" s="272"/>
      <c r="X597" s="272"/>
      <c r="Y597" s="272"/>
      <c r="Z597" s="272"/>
    </row>
    <row r="598" spans="1:26" ht="12.75" customHeight="1" x14ac:dyDescent="0.25">
      <c r="A598" s="272"/>
      <c r="B598" s="272"/>
      <c r="C598" s="272"/>
      <c r="D598" s="272"/>
      <c r="E598" s="272"/>
      <c r="F598" s="272"/>
      <c r="G598" s="272"/>
      <c r="H598" s="272"/>
      <c r="I598" s="272"/>
      <c r="J598" s="272"/>
      <c r="K598" s="272"/>
      <c r="L598" s="272"/>
      <c r="M598" s="272"/>
      <c r="N598" s="272"/>
      <c r="O598" s="272"/>
      <c r="P598" s="272"/>
      <c r="Q598" s="272"/>
      <c r="R598" s="272"/>
      <c r="S598" s="272"/>
      <c r="T598" s="272"/>
      <c r="U598" s="272"/>
      <c r="V598" s="272"/>
      <c r="W598" s="272"/>
      <c r="X598" s="272"/>
      <c r="Y598" s="272"/>
      <c r="Z598" s="272"/>
    </row>
    <row r="599" spans="1:26" ht="12.75" customHeight="1" x14ac:dyDescent="0.25">
      <c r="A599" s="272"/>
      <c r="B599" s="272"/>
      <c r="C599" s="272"/>
      <c r="D599" s="272"/>
      <c r="E599" s="272"/>
      <c r="F599" s="272"/>
      <c r="G599" s="272"/>
      <c r="H599" s="272"/>
      <c r="I599" s="272"/>
      <c r="J599" s="272"/>
      <c r="K599" s="272"/>
      <c r="L599" s="272"/>
      <c r="M599" s="272"/>
      <c r="N599" s="272"/>
      <c r="O599" s="272"/>
      <c r="P599" s="272"/>
      <c r="Q599" s="272"/>
      <c r="R599" s="272"/>
      <c r="S599" s="272"/>
      <c r="T599" s="272"/>
      <c r="U599" s="272"/>
      <c r="V599" s="272"/>
      <c r="W599" s="272"/>
      <c r="X599" s="272"/>
      <c r="Y599" s="272"/>
      <c r="Z599" s="272"/>
    </row>
    <row r="600" spans="1:26" ht="12.75" customHeight="1" x14ac:dyDescent="0.25">
      <c r="A600" s="272"/>
      <c r="B600" s="272"/>
      <c r="C600" s="272"/>
      <c r="D600" s="272"/>
      <c r="E600" s="272"/>
      <c r="F600" s="272"/>
      <c r="G600" s="272"/>
      <c r="H600" s="272"/>
      <c r="I600" s="272"/>
      <c r="J600" s="272"/>
      <c r="K600" s="272"/>
      <c r="L600" s="272"/>
      <c r="M600" s="272"/>
      <c r="N600" s="272"/>
      <c r="O600" s="272"/>
      <c r="P600" s="272"/>
      <c r="Q600" s="272"/>
      <c r="R600" s="272"/>
      <c r="S600" s="272"/>
      <c r="T600" s="272"/>
      <c r="U600" s="272"/>
      <c r="V600" s="272"/>
      <c r="W600" s="272"/>
      <c r="X600" s="272"/>
      <c r="Y600" s="272"/>
      <c r="Z600" s="272"/>
    </row>
    <row r="601" spans="1:26" ht="12.75" customHeight="1" x14ac:dyDescent="0.25">
      <c r="A601" s="272"/>
      <c r="B601" s="272"/>
      <c r="C601" s="272"/>
      <c r="D601" s="272"/>
      <c r="E601" s="272"/>
      <c r="F601" s="272"/>
      <c r="G601" s="272"/>
      <c r="H601" s="272"/>
      <c r="I601" s="272"/>
      <c r="J601" s="272"/>
      <c r="K601" s="272"/>
      <c r="L601" s="272"/>
      <c r="M601" s="272"/>
      <c r="N601" s="272"/>
      <c r="O601" s="272"/>
      <c r="P601" s="272"/>
      <c r="Q601" s="272"/>
      <c r="R601" s="272"/>
      <c r="S601" s="272"/>
      <c r="T601" s="272"/>
      <c r="U601" s="272"/>
      <c r="V601" s="272"/>
      <c r="W601" s="272"/>
      <c r="X601" s="272"/>
      <c r="Y601" s="272"/>
      <c r="Z601" s="272"/>
    </row>
    <row r="602" spans="1:26" ht="12.75" customHeight="1" x14ac:dyDescent="0.25">
      <c r="A602" s="272"/>
      <c r="B602" s="272"/>
      <c r="C602" s="272"/>
      <c r="D602" s="272"/>
      <c r="E602" s="272"/>
      <c r="F602" s="272"/>
      <c r="G602" s="272"/>
      <c r="H602" s="272"/>
      <c r="I602" s="272"/>
      <c r="J602" s="272"/>
      <c r="K602" s="272"/>
      <c r="L602" s="272"/>
      <c r="M602" s="272"/>
      <c r="N602" s="272"/>
      <c r="O602" s="272"/>
      <c r="P602" s="272"/>
      <c r="Q602" s="272"/>
      <c r="R602" s="272"/>
      <c r="S602" s="272"/>
      <c r="T602" s="272"/>
      <c r="U602" s="272"/>
      <c r="V602" s="272"/>
      <c r="W602" s="272"/>
      <c r="X602" s="272"/>
      <c r="Y602" s="272"/>
      <c r="Z602" s="272"/>
    </row>
    <row r="603" spans="1:26" ht="12.75" customHeight="1" x14ac:dyDescent="0.25">
      <c r="A603" s="272"/>
      <c r="B603" s="272"/>
      <c r="C603" s="272"/>
      <c r="D603" s="272"/>
      <c r="E603" s="272"/>
      <c r="F603" s="272"/>
      <c r="G603" s="272"/>
      <c r="H603" s="272"/>
      <c r="I603" s="272"/>
      <c r="J603" s="272"/>
      <c r="K603" s="272"/>
      <c r="L603" s="272"/>
      <c r="M603" s="272"/>
      <c r="N603" s="272"/>
      <c r="O603" s="272"/>
      <c r="P603" s="272"/>
      <c r="Q603" s="272"/>
      <c r="R603" s="272"/>
      <c r="S603" s="272"/>
      <c r="T603" s="272"/>
      <c r="U603" s="272"/>
      <c r="V603" s="272"/>
      <c r="W603" s="272"/>
      <c r="X603" s="272"/>
      <c r="Y603" s="272"/>
      <c r="Z603" s="272"/>
    </row>
    <row r="604" spans="1:26" ht="12.75" customHeight="1" x14ac:dyDescent="0.25">
      <c r="A604" s="272"/>
      <c r="B604" s="272"/>
      <c r="C604" s="272"/>
      <c r="D604" s="272"/>
      <c r="E604" s="272"/>
      <c r="F604" s="272"/>
      <c r="G604" s="272"/>
      <c r="H604" s="272"/>
      <c r="I604" s="272"/>
      <c r="J604" s="272"/>
      <c r="K604" s="272"/>
      <c r="L604" s="272"/>
      <c r="M604" s="272"/>
      <c r="N604" s="272"/>
      <c r="O604" s="272"/>
      <c r="P604" s="272"/>
      <c r="Q604" s="272"/>
      <c r="R604" s="272"/>
      <c r="S604" s="272"/>
      <c r="T604" s="272"/>
      <c r="U604" s="272"/>
      <c r="V604" s="272"/>
      <c r="W604" s="272"/>
      <c r="X604" s="272"/>
      <c r="Y604" s="272"/>
      <c r="Z604" s="272"/>
    </row>
    <row r="605" spans="1:26" ht="12.75" customHeight="1" x14ac:dyDescent="0.25">
      <c r="A605" s="272"/>
      <c r="B605" s="272"/>
      <c r="C605" s="272"/>
      <c r="D605" s="272"/>
      <c r="E605" s="272"/>
      <c r="F605" s="272"/>
      <c r="G605" s="272"/>
      <c r="H605" s="272"/>
      <c r="I605" s="272"/>
      <c r="J605" s="272"/>
      <c r="K605" s="272"/>
      <c r="L605" s="272"/>
      <c r="M605" s="272"/>
      <c r="N605" s="272"/>
      <c r="O605" s="272"/>
      <c r="P605" s="272"/>
      <c r="Q605" s="272"/>
      <c r="R605" s="272"/>
      <c r="S605" s="272"/>
      <c r="T605" s="272"/>
      <c r="U605" s="272"/>
      <c r="V605" s="272"/>
      <c r="W605" s="272"/>
      <c r="X605" s="272"/>
      <c r="Y605" s="272"/>
      <c r="Z605" s="272"/>
    </row>
    <row r="606" spans="1:26" ht="12.75" customHeight="1" x14ac:dyDescent="0.25">
      <c r="A606" s="272"/>
      <c r="B606" s="272"/>
      <c r="C606" s="272"/>
      <c r="D606" s="272"/>
      <c r="E606" s="272"/>
      <c r="F606" s="272"/>
      <c r="G606" s="272"/>
      <c r="H606" s="272"/>
      <c r="I606" s="272"/>
      <c r="J606" s="272"/>
      <c r="K606" s="272"/>
      <c r="L606" s="272"/>
      <c r="M606" s="272"/>
      <c r="N606" s="272"/>
      <c r="O606" s="272"/>
      <c r="P606" s="272"/>
      <c r="Q606" s="272"/>
      <c r="R606" s="272"/>
      <c r="S606" s="272"/>
      <c r="T606" s="272"/>
      <c r="U606" s="272"/>
      <c r="V606" s="272"/>
      <c r="W606" s="272"/>
      <c r="X606" s="272"/>
      <c r="Y606" s="272"/>
      <c r="Z606" s="272"/>
    </row>
    <row r="607" spans="1:26" ht="12.75" customHeight="1" x14ac:dyDescent="0.25">
      <c r="A607" s="272"/>
      <c r="B607" s="272"/>
      <c r="C607" s="272"/>
      <c r="D607" s="272"/>
      <c r="E607" s="272"/>
      <c r="F607" s="272"/>
      <c r="G607" s="272"/>
      <c r="H607" s="272"/>
      <c r="I607" s="272"/>
      <c r="J607" s="272"/>
      <c r="K607" s="272"/>
      <c r="L607" s="272"/>
      <c r="M607" s="272"/>
      <c r="N607" s="272"/>
      <c r="O607" s="272"/>
      <c r="P607" s="272"/>
      <c r="Q607" s="272"/>
      <c r="R607" s="272"/>
      <c r="S607" s="272"/>
      <c r="T607" s="272"/>
      <c r="U607" s="272"/>
      <c r="V607" s="272"/>
      <c r="W607" s="272"/>
      <c r="X607" s="272"/>
      <c r="Y607" s="272"/>
      <c r="Z607" s="272"/>
    </row>
    <row r="608" spans="1:26" ht="12.75" customHeight="1" x14ac:dyDescent="0.25">
      <c r="A608" s="272"/>
      <c r="B608" s="272"/>
      <c r="C608" s="272"/>
      <c r="D608" s="272"/>
      <c r="E608" s="272"/>
      <c r="F608" s="272"/>
      <c r="G608" s="272"/>
      <c r="H608" s="272"/>
      <c r="I608" s="272"/>
      <c r="J608" s="272"/>
      <c r="K608" s="272"/>
      <c r="L608" s="272"/>
      <c r="M608" s="272"/>
      <c r="N608" s="272"/>
      <c r="O608" s="272"/>
      <c r="P608" s="272"/>
      <c r="Q608" s="272"/>
      <c r="R608" s="272"/>
      <c r="S608" s="272"/>
      <c r="T608" s="272"/>
      <c r="U608" s="272"/>
      <c r="V608" s="272"/>
      <c r="W608" s="272"/>
      <c r="X608" s="272"/>
      <c r="Y608" s="272"/>
      <c r="Z608" s="272"/>
    </row>
    <row r="609" spans="1:26" ht="12.75" customHeight="1" x14ac:dyDescent="0.25">
      <c r="A609" s="272"/>
      <c r="B609" s="272"/>
      <c r="C609" s="272"/>
      <c r="D609" s="272"/>
      <c r="E609" s="272"/>
      <c r="F609" s="272"/>
      <c r="G609" s="272"/>
      <c r="H609" s="272"/>
      <c r="I609" s="272"/>
      <c r="J609" s="272"/>
      <c r="K609" s="272"/>
      <c r="L609" s="272"/>
      <c r="M609" s="272"/>
      <c r="N609" s="272"/>
      <c r="O609" s="272"/>
      <c r="P609" s="272"/>
      <c r="Q609" s="272"/>
      <c r="R609" s="272"/>
      <c r="S609" s="272"/>
      <c r="T609" s="272"/>
      <c r="U609" s="272"/>
      <c r="V609" s="272"/>
      <c r="W609" s="272"/>
      <c r="X609" s="272"/>
      <c r="Y609" s="272"/>
      <c r="Z609" s="272"/>
    </row>
    <row r="610" spans="1:26" ht="12.75" customHeight="1" x14ac:dyDescent="0.25">
      <c r="A610" s="272"/>
      <c r="B610" s="272"/>
      <c r="C610" s="272"/>
      <c r="D610" s="272"/>
      <c r="E610" s="272"/>
      <c r="F610" s="272"/>
      <c r="G610" s="272"/>
      <c r="H610" s="272"/>
      <c r="I610" s="272"/>
      <c r="J610" s="272"/>
      <c r="K610" s="272"/>
      <c r="L610" s="272"/>
      <c r="M610" s="272"/>
      <c r="N610" s="272"/>
      <c r="O610" s="272"/>
      <c r="P610" s="272"/>
      <c r="Q610" s="272"/>
      <c r="R610" s="272"/>
      <c r="S610" s="272"/>
      <c r="T610" s="272"/>
      <c r="U610" s="272"/>
      <c r="V610" s="272"/>
      <c r="W610" s="272"/>
      <c r="X610" s="272"/>
      <c r="Y610" s="272"/>
      <c r="Z610" s="272"/>
    </row>
    <row r="611" spans="1:26" ht="12.75" customHeight="1" x14ac:dyDescent="0.25">
      <c r="A611" s="272"/>
      <c r="B611" s="272"/>
      <c r="C611" s="272"/>
      <c r="D611" s="272"/>
      <c r="E611" s="272"/>
      <c r="F611" s="272"/>
      <c r="G611" s="272"/>
      <c r="H611" s="272"/>
      <c r="I611" s="272"/>
      <c r="J611" s="272"/>
      <c r="K611" s="272"/>
      <c r="L611" s="272"/>
      <c r="M611" s="272"/>
      <c r="N611" s="272"/>
      <c r="O611" s="272"/>
      <c r="P611" s="272"/>
      <c r="Q611" s="272"/>
      <c r="R611" s="272"/>
      <c r="S611" s="272"/>
      <c r="T611" s="272"/>
      <c r="U611" s="272"/>
      <c r="V611" s="272"/>
      <c r="W611" s="272"/>
      <c r="X611" s="272"/>
      <c r="Y611" s="272"/>
      <c r="Z611" s="272"/>
    </row>
    <row r="612" spans="1:26" ht="12.75" customHeight="1" x14ac:dyDescent="0.25">
      <c r="A612" s="272"/>
      <c r="B612" s="272"/>
      <c r="C612" s="272"/>
      <c r="D612" s="272"/>
      <c r="E612" s="272"/>
      <c r="F612" s="272"/>
      <c r="G612" s="272"/>
      <c r="H612" s="272"/>
      <c r="I612" s="272"/>
      <c r="J612" s="272"/>
      <c r="K612" s="272"/>
      <c r="L612" s="272"/>
      <c r="M612" s="272"/>
      <c r="N612" s="272"/>
      <c r="O612" s="272"/>
      <c r="P612" s="272"/>
      <c r="Q612" s="272"/>
      <c r="R612" s="272"/>
      <c r="S612" s="272"/>
      <c r="T612" s="272"/>
      <c r="U612" s="272"/>
      <c r="V612" s="272"/>
      <c r="W612" s="272"/>
      <c r="X612" s="272"/>
      <c r="Y612" s="272"/>
      <c r="Z612" s="272"/>
    </row>
    <row r="613" spans="1:26" ht="12.75" customHeight="1" x14ac:dyDescent="0.25">
      <c r="A613" s="272"/>
      <c r="B613" s="272"/>
      <c r="C613" s="272"/>
      <c r="D613" s="272"/>
      <c r="E613" s="272"/>
      <c r="F613" s="272"/>
      <c r="G613" s="272"/>
      <c r="H613" s="272"/>
      <c r="I613" s="272"/>
      <c r="J613" s="272"/>
      <c r="K613" s="272"/>
      <c r="L613" s="272"/>
      <c r="M613" s="272"/>
      <c r="N613" s="272"/>
      <c r="O613" s="272"/>
      <c r="P613" s="272"/>
      <c r="Q613" s="272"/>
      <c r="R613" s="272"/>
      <c r="S613" s="272"/>
      <c r="T613" s="272"/>
      <c r="U613" s="272"/>
      <c r="V613" s="272"/>
      <c r="W613" s="272"/>
      <c r="X613" s="272"/>
      <c r="Y613" s="272"/>
      <c r="Z613" s="272"/>
    </row>
    <row r="614" spans="1:26" ht="12.75" customHeight="1" x14ac:dyDescent="0.25">
      <c r="A614" s="272"/>
      <c r="B614" s="272"/>
      <c r="C614" s="272"/>
      <c r="D614" s="272"/>
      <c r="E614" s="272"/>
      <c r="F614" s="272"/>
      <c r="G614" s="272"/>
      <c r="H614" s="272"/>
      <c r="I614" s="272"/>
      <c r="J614" s="272"/>
      <c r="K614" s="272"/>
      <c r="L614" s="272"/>
      <c r="M614" s="272"/>
      <c r="N614" s="272"/>
      <c r="O614" s="272"/>
      <c r="P614" s="272"/>
      <c r="Q614" s="272"/>
      <c r="R614" s="272"/>
      <c r="S614" s="272"/>
      <c r="T614" s="272"/>
      <c r="U614" s="272"/>
      <c r="V614" s="272"/>
      <c r="W614" s="272"/>
      <c r="X614" s="272"/>
      <c r="Y614" s="272"/>
      <c r="Z614" s="272"/>
    </row>
    <row r="615" spans="1:26" ht="12.75" customHeight="1" x14ac:dyDescent="0.25">
      <c r="A615" s="272"/>
      <c r="B615" s="272"/>
      <c r="C615" s="272"/>
      <c r="D615" s="272"/>
      <c r="E615" s="272"/>
      <c r="F615" s="272"/>
      <c r="G615" s="272"/>
      <c r="H615" s="272"/>
      <c r="I615" s="272"/>
      <c r="J615" s="272"/>
      <c r="K615" s="272"/>
      <c r="L615" s="272"/>
      <c r="M615" s="272"/>
      <c r="N615" s="272"/>
      <c r="O615" s="272"/>
      <c r="P615" s="272"/>
      <c r="Q615" s="272"/>
      <c r="R615" s="272"/>
      <c r="S615" s="272"/>
      <c r="T615" s="272"/>
      <c r="U615" s="272"/>
      <c r="V615" s="272"/>
      <c r="W615" s="272"/>
      <c r="X615" s="272"/>
      <c r="Y615" s="272"/>
      <c r="Z615" s="272"/>
    </row>
    <row r="616" spans="1:26" ht="12.75" customHeight="1" x14ac:dyDescent="0.25">
      <c r="A616" s="272"/>
      <c r="B616" s="272"/>
      <c r="C616" s="272"/>
      <c r="D616" s="272"/>
      <c r="E616" s="272"/>
      <c r="F616" s="272"/>
      <c r="G616" s="272"/>
      <c r="H616" s="272"/>
      <c r="I616" s="272"/>
      <c r="J616" s="272"/>
      <c r="K616" s="272"/>
      <c r="L616" s="272"/>
      <c r="M616" s="272"/>
      <c r="N616" s="272"/>
      <c r="O616" s="272"/>
      <c r="P616" s="272"/>
      <c r="Q616" s="272"/>
      <c r="R616" s="272"/>
      <c r="S616" s="272"/>
      <c r="T616" s="272"/>
      <c r="U616" s="272"/>
      <c r="V616" s="272"/>
      <c r="W616" s="272"/>
      <c r="X616" s="272"/>
      <c r="Y616" s="272"/>
      <c r="Z616" s="272"/>
    </row>
    <row r="617" spans="1:26" ht="12.75" customHeight="1" x14ac:dyDescent="0.25">
      <c r="A617" s="272"/>
      <c r="B617" s="272"/>
      <c r="C617" s="272"/>
      <c r="D617" s="272"/>
      <c r="E617" s="272"/>
      <c r="F617" s="272"/>
      <c r="G617" s="272"/>
      <c r="H617" s="272"/>
      <c r="I617" s="272"/>
      <c r="J617" s="272"/>
      <c r="K617" s="272"/>
      <c r="L617" s="272"/>
      <c r="M617" s="272"/>
      <c r="N617" s="272"/>
      <c r="O617" s="272"/>
      <c r="P617" s="272"/>
      <c r="Q617" s="272"/>
      <c r="R617" s="272"/>
      <c r="S617" s="272"/>
      <c r="T617" s="272"/>
      <c r="U617" s="272"/>
      <c r="V617" s="272"/>
      <c r="W617" s="272"/>
      <c r="X617" s="272"/>
      <c r="Y617" s="272"/>
      <c r="Z617" s="272"/>
    </row>
    <row r="618" spans="1:26" ht="12.75" customHeight="1" x14ac:dyDescent="0.25">
      <c r="A618" s="272"/>
      <c r="B618" s="272"/>
      <c r="C618" s="272"/>
      <c r="D618" s="272"/>
      <c r="E618" s="272"/>
      <c r="F618" s="272"/>
      <c r="G618" s="272"/>
      <c r="H618" s="272"/>
      <c r="I618" s="272"/>
      <c r="J618" s="272"/>
      <c r="K618" s="272"/>
      <c r="L618" s="272"/>
      <c r="M618" s="272"/>
      <c r="N618" s="272"/>
      <c r="O618" s="272"/>
      <c r="P618" s="272"/>
      <c r="Q618" s="272"/>
      <c r="R618" s="272"/>
      <c r="S618" s="272"/>
      <c r="T618" s="272"/>
      <c r="U618" s="272"/>
      <c r="V618" s="272"/>
      <c r="W618" s="272"/>
      <c r="X618" s="272"/>
      <c r="Y618" s="272"/>
      <c r="Z618" s="272"/>
    </row>
    <row r="619" spans="1:26" ht="12.75" customHeight="1" x14ac:dyDescent="0.25">
      <c r="A619" s="272"/>
      <c r="B619" s="272"/>
      <c r="C619" s="272"/>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2"/>
    </row>
    <row r="620" spans="1:26" ht="12.75" customHeight="1" x14ac:dyDescent="0.25">
      <c r="A620" s="272"/>
      <c r="B620" s="272"/>
      <c r="C620" s="272"/>
      <c r="D620" s="272"/>
      <c r="E620" s="272"/>
      <c r="F620" s="272"/>
      <c r="G620" s="272"/>
      <c r="H620" s="272"/>
      <c r="I620" s="272"/>
      <c r="J620" s="272"/>
      <c r="K620" s="272"/>
      <c r="L620" s="272"/>
      <c r="M620" s="272"/>
      <c r="N620" s="272"/>
      <c r="O620" s="272"/>
      <c r="P620" s="272"/>
      <c r="Q620" s="272"/>
      <c r="R620" s="272"/>
      <c r="S620" s="272"/>
      <c r="T620" s="272"/>
      <c r="U620" s="272"/>
      <c r="V620" s="272"/>
      <c r="W620" s="272"/>
      <c r="X620" s="272"/>
      <c r="Y620" s="272"/>
      <c r="Z620" s="272"/>
    </row>
    <row r="621" spans="1:26" ht="12.75" customHeight="1" x14ac:dyDescent="0.25">
      <c r="A621" s="272"/>
      <c r="B621" s="272"/>
      <c r="C621" s="272"/>
      <c r="D621" s="272"/>
      <c r="E621" s="272"/>
      <c r="F621" s="272"/>
      <c r="G621" s="272"/>
      <c r="H621" s="272"/>
      <c r="I621" s="272"/>
      <c r="J621" s="272"/>
      <c r="K621" s="272"/>
      <c r="L621" s="272"/>
      <c r="M621" s="272"/>
      <c r="N621" s="272"/>
      <c r="O621" s="272"/>
      <c r="P621" s="272"/>
      <c r="Q621" s="272"/>
      <c r="R621" s="272"/>
      <c r="S621" s="272"/>
      <c r="T621" s="272"/>
      <c r="U621" s="272"/>
      <c r="V621" s="272"/>
      <c r="W621" s="272"/>
      <c r="X621" s="272"/>
      <c r="Y621" s="272"/>
      <c r="Z621" s="272"/>
    </row>
    <row r="622" spans="1:26" ht="12.75" customHeight="1" x14ac:dyDescent="0.25">
      <c r="A622" s="272"/>
      <c r="B622" s="272"/>
      <c r="C622" s="272"/>
      <c r="D622" s="272"/>
      <c r="E622" s="272"/>
      <c r="F622" s="272"/>
      <c r="G622" s="272"/>
      <c r="H622" s="272"/>
      <c r="I622" s="272"/>
      <c r="J622" s="272"/>
      <c r="K622" s="272"/>
      <c r="L622" s="272"/>
      <c r="M622" s="272"/>
      <c r="N622" s="272"/>
      <c r="O622" s="272"/>
      <c r="P622" s="272"/>
      <c r="Q622" s="272"/>
      <c r="R622" s="272"/>
      <c r="S622" s="272"/>
      <c r="T622" s="272"/>
      <c r="U622" s="272"/>
      <c r="V622" s="272"/>
      <c r="W622" s="272"/>
      <c r="X622" s="272"/>
      <c r="Y622" s="272"/>
      <c r="Z622" s="272"/>
    </row>
    <row r="623" spans="1:26" ht="12.75" customHeight="1" x14ac:dyDescent="0.25">
      <c r="A623" s="272"/>
      <c r="B623" s="272"/>
      <c r="C623" s="272"/>
      <c r="D623" s="272"/>
      <c r="E623" s="272"/>
      <c r="F623" s="272"/>
      <c r="G623" s="272"/>
      <c r="H623" s="272"/>
      <c r="I623" s="272"/>
      <c r="J623" s="272"/>
      <c r="K623" s="272"/>
      <c r="L623" s="272"/>
      <c r="M623" s="272"/>
      <c r="N623" s="272"/>
      <c r="O623" s="272"/>
      <c r="P623" s="272"/>
      <c r="Q623" s="272"/>
      <c r="R623" s="272"/>
      <c r="S623" s="272"/>
      <c r="T623" s="272"/>
      <c r="U623" s="272"/>
      <c r="V623" s="272"/>
      <c r="W623" s="272"/>
      <c r="X623" s="272"/>
      <c r="Y623" s="272"/>
      <c r="Z623" s="272"/>
    </row>
    <row r="624" spans="1:26" ht="12.75" customHeight="1" x14ac:dyDescent="0.25">
      <c r="A624" s="272"/>
      <c r="B624" s="272"/>
      <c r="C624" s="272"/>
      <c r="D624" s="272"/>
      <c r="E624" s="272"/>
      <c r="F624" s="272"/>
      <c r="G624" s="272"/>
      <c r="H624" s="272"/>
      <c r="I624" s="272"/>
      <c r="J624" s="272"/>
      <c r="K624" s="272"/>
      <c r="L624" s="272"/>
      <c r="M624" s="272"/>
      <c r="N624" s="272"/>
      <c r="O624" s="272"/>
      <c r="P624" s="272"/>
      <c r="Q624" s="272"/>
      <c r="R624" s="272"/>
      <c r="S624" s="272"/>
      <c r="T624" s="272"/>
      <c r="U624" s="272"/>
      <c r="V624" s="272"/>
      <c r="W624" s="272"/>
      <c r="X624" s="272"/>
      <c r="Y624" s="272"/>
      <c r="Z624" s="272"/>
    </row>
    <row r="625" spans="1:26" ht="12.75" customHeight="1" x14ac:dyDescent="0.25">
      <c r="A625" s="272"/>
      <c r="B625" s="272"/>
      <c r="C625" s="272"/>
      <c r="D625" s="272"/>
      <c r="E625" s="272"/>
      <c r="F625" s="272"/>
      <c r="G625" s="272"/>
      <c r="H625" s="272"/>
      <c r="I625" s="272"/>
      <c r="J625" s="272"/>
      <c r="K625" s="272"/>
      <c r="L625" s="272"/>
      <c r="M625" s="272"/>
      <c r="N625" s="272"/>
      <c r="O625" s="272"/>
      <c r="P625" s="272"/>
      <c r="Q625" s="272"/>
      <c r="R625" s="272"/>
      <c r="S625" s="272"/>
      <c r="T625" s="272"/>
      <c r="U625" s="272"/>
      <c r="V625" s="272"/>
      <c r="W625" s="272"/>
      <c r="X625" s="272"/>
      <c r="Y625" s="272"/>
      <c r="Z625" s="272"/>
    </row>
    <row r="626" spans="1:26" ht="12.75" customHeight="1" x14ac:dyDescent="0.25">
      <c r="A626" s="272"/>
      <c r="B626" s="272"/>
      <c r="C626" s="272"/>
      <c r="D626" s="272"/>
      <c r="E626" s="272"/>
      <c r="F626" s="272"/>
      <c r="G626" s="272"/>
      <c r="H626" s="272"/>
      <c r="I626" s="272"/>
      <c r="J626" s="272"/>
      <c r="K626" s="272"/>
      <c r="L626" s="272"/>
      <c r="M626" s="272"/>
      <c r="N626" s="272"/>
      <c r="O626" s="272"/>
      <c r="P626" s="272"/>
      <c r="Q626" s="272"/>
      <c r="R626" s="272"/>
      <c r="S626" s="272"/>
      <c r="T626" s="272"/>
      <c r="U626" s="272"/>
      <c r="V626" s="272"/>
      <c r="W626" s="272"/>
      <c r="X626" s="272"/>
      <c r="Y626" s="272"/>
      <c r="Z626" s="272"/>
    </row>
    <row r="627" spans="1:26" ht="12.75" customHeight="1" x14ac:dyDescent="0.25">
      <c r="A627" s="272"/>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row>
    <row r="628" spans="1:26" ht="12.75" customHeight="1" x14ac:dyDescent="0.25">
      <c r="A628" s="272"/>
      <c r="B628" s="272"/>
      <c r="C628" s="272"/>
      <c r="D628" s="272"/>
      <c r="E628" s="272"/>
      <c r="F628" s="272"/>
      <c r="G628" s="272"/>
      <c r="H628" s="272"/>
      <c r="I628" s="272"/>
      <c r="J628" s="272"/>
      <c r="K628" s="272"/>
      <c r="L628" s="272"/>
      <c r="M628" s="272"/>
      <c r="N628" s="272"/>
      <c r="O628" s="272"/>
      <c r="P628" s="272"/>
      <c r="Q628" s="272"/>
      <c r="R628" s="272"/>
      <c r="S628" s="272"/>
      <c r="T628" s="272"/>
      <c r="U628" s="272"/>
      <c r="V628" s="272"/>
      <c r="W628" s="272"/>
      <c r="X628" s="272"/>
      <c r="Y628" s="272"/>
      <c r="Z628" s="272"/>
    </row>
    <row r="629" spans="1:26" ht="12.75" customHeight="1" x14ac:dyDescent="0.25">
      <c r="A629" s="272"/>
      <c r="B629" s="272"/>
      <c r="C629" s="272"/>
      <c r="D629" s="272"/>
      <c r="E629" s="272"/>
      <c r="F629" s="272"/>
      <c r="G629" s="272"/>
      <c r="H629" s="272"/>
      <c r="I629" s="272"/>
      <c r="J629" s="272"/>
      <c r="K629" s="272"/>
      <c r="L629" s="272"/>
      <c r="M629" s="272"/>
      <c r="N629" s="272"/>
      <c r="O629" s="272"/>
      <c r="P629" s="272"/>
      <c r="Q629" s="272"/>
      <c r="R629" s="272"/>
      <c r="S629" s="272"/>
      <c r="T629" s="272"/>
      <c r="U629" s="272"/>
      <c r="V629" s="272"/>
      <c r="W629" s="272"/>
      <c r="X629" s="272"/>
      <c r="Y629" s="272"/>
      <c r="Z629" s="272"/>
    </row>
    <row r="630" spans="1:26" ht="12.75" customHeight="1" x14ac:dyDescent="0.25">
      <c r="A630" s="272"/>
      <c r="B630" s="272"/>
      <c r="C630" s="272"/>
      <c r="D630" s="272"/>
      <c r="E630" s="272"/>
      <c r="F630" s="272"/>
      <c r="G630" s="272"/>
      <c r="H630" s="272"/>
      <c r="I630" s="272"/>
      <c r="J630" s="272"/>
      <c r="K630" s="272"/>
      <c r="L630" s="272"/>
      <c r="M630" s="272"/>
      <c r="N630" s="272"/>
      <c r="O630" s="272"/>
      <c r="P630" s="272"/>
      <c r="Q630" s="272"/>
      <c r="R630" s="272"/>
      <c r="S630" s="272"/>
      <c r="T630" s="272"/>
      <c r="U630" s="272"/>
      <c r="V630" s="272"/>
      <c r="W630" s="272"/>
      <c r="X630" s="272"/>
      <c r="Y630" s="272"/>
      <c r="Z630" s="272"/>
    </row>
    <row r="631" spans="1:26" ht="12.75" customHeight="1" x14ac:dyDescent="0.25">
      <c r="A631" s="272"/>
      <c r="B631" s="272"/>
      <c r="C631" s="272"/>
      <c r="D631" s="272"/>
      <c r="E631" s="272"/>
      <c r="F631" s="272"/>
      <c r="G631" s="272"/>
      <c r="H631" s="272"/>
      <c r="I631" s="272"/>
      <c r="J631" s="272"/>
      <c r="K631" s="272"/>
      <c r="L631" s="272"/>
      <c r="M631" s="272"/>
      <c r="N631" s="272"/>
      <c r="O631" s="272"/>
      <c r="P631" s="272"/>
      <c r="Q631" s="272"/>
      <c r="R631" s="272"/>
      <c r="S631" s="272"/>
      <c r="T631" s="272"/>
      <c r="U631" s="272"/>
      <c r="V631" s="272"/>
      <c r="W631" s="272"/>
      <c r="X631" s="272"/>
      <c r="Y631" s="272"/>
      <c r="Z631" s="272"/>
    </row>
    <row r="632" spans="1:26" ht="12.75" customHeight="1" x14ac:dyDescent="0.25">
      <c r="A632" s="272"/>
      <c r="B632" s="272"/>
      <c r="C632" s="272"/>
      <c r="D632" s="272"/>
      <c r="E632" s="272"/>
      <c r="F632" s="272"/>
      <c r="G632" s="272"/>
      <c r="H632" s="272"/>
      <c r="I632" s="272"/>
      <c r="J632" s="272"/>
      <c r="K632" s="272"/>
      <c r="L632" s="272"/>
      <c r="M632" s="272"/>
      <c r="N632" s="272"/>
      <c r="O632" s="272"/>
      <c r="P632" s="272"/>
      <c r="Q632" s="272"/>
      <c r="R632" s="272"/>
      <c r="S632" s="272"/>
      <c r="T632" s="272"/>
      <c r="U632" s="272"/>
      <c r="V632" s="272"/>
      <c r="W632" s="272"/>
      <c r="X632" s="272"/>
      <c r="Y632" s="272"/>
      <c r="Z632" s="272"/>
    </row>
    <row r="633" spans="1:26" ht="12.75" customHeight="1" x14ac:dyDescent="0.25">
      <c r="A633" s="272"/>
      <c r="B633" s="272"/>
      <c r="C633" s="272"/>
      <c r="D633" s="272"/>
      <c r="E633" s="272"/>
      <c r="F633" s="272"/>
      <c r="G633" s="272"/>
      <c r="H633" s="272"/>
      <c r="I633" s="272"/>
      <c r="J633" s="272"/>
      <c r="K633" s="272"/>
      <c r="L633" s="272"/>
      <c r="M633" s="272"/>
      <c r="N633" s="272"/>
      <c r="O633" s="272"/>
      <c r="P633" s="272"/>
      <c r="Q633" s="272"/>
      <c r="R633" s="272"/>
      <c r="S633" s="272"/>
      <c r="T633" s="272"/>
      <c r="U633" s="272"/>
      <c r="V633" s="272"/>
      <c r="W633" s="272"/>
      <c r="X633" s="272"/>
      <c r="Y633" s="272"/>
      <c r="Z633" s="272"/>
    </row>
    <row r="634" spans="1:26" ht="12.75" customHeight="1" x14ac:dyDescent="0.25">
      <c r="A634" s="272"/>
      <c r="B634" s="272"/>
      <c r="C634" s="272"/>
      <c r="D634" s="272"/>
      <c r="E634" s="272"/>
      <c r="F634" s="272"/>
      <c r="G634" s="272"/>
      <c r="H634" s="272"/>
      <c r="I634" s="272"/>
      <c r="J634" s="272"/>
      <c r="K634" s="272"/>
      <c r="L634" s="272"/>
      <c r="M634" s="272"/>
      <c r="N634" s="272"/>
      <c r="O634" s="272"/>
      <c r="P634" s="272"/>
      <c r="Q634" s="272"/>
      <c r="R634" s="272"/>
      <c r="S634" s="272"/>
      <c r="T634" s="272"/>
      <c r="U634" s="272"/>
      <c r="V634" s="272"/>
      <c r="W634" s="272"/>
      <c r="X634" s="272"/>
      <c r="Y634" s="272"/>
      <c r="Z634" s="272"/>
    </row>
    <row r="635" spans="1:26" ht="12.75" customHeight="1" x14ac:dyDescent="0.25">
      <c r="A635" s="272"/>
      <c r="B635" s="272"/>
      <c r="C635" s="272"/>
      <c r="D635" s="272"/>
      <c r="E635" s="272"/>
      <c r="F635" s="272"/>
      <c r="G635" s="272"/>
      <c r="H635" s="272"/>
      <c r="I635" s="272"/>
      <c r="J635" s="272"/>
      <c r="K635" s="272"/>
      <c r="L635" s="272"/>
      <c r="M635" s="272"/>
      <c r="N635" s="272"/>
      <c r="O635" s="272"/>
      <c r="P635" s="272"/>
      <c r="Q635" s="272"/>
      <c r="R635" s="272"/>
      <c r="S635" s="272"/>
      <c r="T635" s="272"/>
      <c r="U635" s="272"/>
      <c r="V635" s="272"/>
      <c r="W635" s="272"/>
      <c r="X635" s="272"/>
      <c r="Y635" s="272"/>
      <c r="Z635" s="272"/>
    </row>
    <row r="636" spans="1:26" ht="12.75" customHeight="1" x14ac:dyDescent="0.25">
      <c r="A636" s="272"/>
      <c r="B636" s="272"/>
      <c r="C636" s="272"/>
      <c r="D636" s="272"/>
      <c r="E636" s="272"/>
      <c r="F636" s="272"/>
      <c r="G636" s="272"/>
      <c r="H636" s="272"/>
      <c r="I636" s="272"/>
      <c r="J636" s="272"/>
      <c r="K636" s="272"/>
      <c r="L636" s="272"/>
      <c r="M636" s="272"/>
      <c r="N636" s="272"/>
      <c r="O636" s="272"/>
      <c r="P636" s="272"/>
      <c r="Q636" s="272"/>
      <c r="R636" s="272"/>
      <c r="S636" s="272"/>
      <c r="T636" s="272"/>
      <c r="U636" s="272"/>
      <c r="V636" s="272"/>
      <c r="W636" s="272"/>
      <c r="X636" s="272"/>
      <c r="Y636" s="272"/>
      <c r="Z636" s="272"/>
    </row>
    <row r="637" spans="1:26" ht="12.75" customHeight="1" x14ac:dyDescent="0.25">
      <c r="A637" s="272"/>
      <c r="B637" s="272"/>
      <c r="C637" s="272"/>
      <c r="D637" s="272"/>
      <c r="E637" s="272"/>
      <c r="F637" s="272"/>
      <c r="G637" s="272"/>
      <c r="H637" s="272"/>
      <c r="I637" s="272"/>
      <c r="J637" s="272"/>
      <c r="K637" s="272"/>
      <c r="L637" s="272"/>
      <c r="M637" s="272"/>
      <c r="N637" s="272"/>
      <c r="O637" s="272"/>
      <c r="P637" s="272"/>
      <c r="Q637" s="272"/>
      <c r="R637" s="272"/>
      <c r="S637" s="272"/>
      <c r="T637" s="272"/>
      <c r="U637" s="272"/>
      <c r="V637" s="272"/>
      <c r="W637" s="272"/>
      <c r="X637" s="272"/>
      <c r="Y637" s="272"/>
      <c r="Z637" s="272"/>
    </row>
    <row r="638" spans="1:26" ht="12.75" customHeight="1" x14ac:dyDescent="0.25">
      <c r="A638" s="272"/>
      <c r="B638" s="272"/>
      <c r="C638" s="272"/>
      <c r="D638" s="272"/>
      <c r="E638" s="272"/>
      <c r="F638" s="272"/>
      <c r="G638" s="272"/>
      <c r="H638" s="272"/>
      <c r="I638" s="272"/>
      <c r="J638" s="272"/>
      <c r="K638" s="272"/>
      <c r="L638" s="272"/>
      <c r="M638" s="272"/>
      <c r="N638" s="272"/>
      <c r="O638" s="272"/>
      <c r="P638" s="272"/>
      <c r="Q638" s="272"/>
      <c r="R638" s="272"/>
      <c r="S638" s="272"/>
      <c r="T638" s="272"/>
      <c r="U638" s="272"/>
      <c r="V638" s="272"/>
      <c r="W638" s="272"/>
      <c r="X638" s="272"/>
      <c r="Y638" s="272"/>
      <c r="Z638" s="272"/>
    </row>
    <row r="639" spans="1:26" ht="12.75" customHeight="1" x14ac:dyDescent="0.25">
      <c r="A639" s="272"/>
      <c r="B639" s="272"/>
      <c r="C639" s="272"/>
      <c r="D639" s="272"/>
      <c r="E639" s="272"/>
      <c r="F639" s="272"/>
      <c r="G639" s="272"/>
      <c r="H639" s="272"/>
      <c r="I639" s="272"/>
      <c r="J639" s="272"/>
      <c r="K639" s="272"/>
      <c r="L639" s="272"/>
      <c r="M639" s="272"/>
      <c r="N639" s="272"/>
      <c r="O639" s="272"/>
      <c r="P639" s="272"/>
      <c r="Q639" s="272"/>
      <c r="R639" s="272"/>
      <c r="S639" s="272"/>
      <c r="T639" s="272"/>
      <c r="U639" s="272"/>
      <c r="V639" s="272"/>
      <c r="W639" s="272"/>
      <c r="X639" s="272"/>
      <c r="Y639" s="272"/>
      <c r="Z639" s="272"/>
    </row>
    <row r="640" spans="1:26" ht="12.75" customHeight="1" x14ac:dyDescent="0.25">
      <c r="A640" s="272"/>
      <c r="B640" s="272"/>
      <c r="C640" s="272"/>
      <c r="D640" s="272"/>
      <c r="E640" s="272"/>
      <c r="F640" s="272"/>
      <c r="G640" s="272"/>
      <c r="H640" s="272"/>
      <c r="I640" s="272"/>
      <c r="J640" s="272"/>
      <c r="K640" s="272"/>
      <c r="L640" s="272"/>
      <c r="M640" s="272"/>
      <c r="N640" s="272"/>
      <c r="O640" s="272"/>
      <c r="P640" s="272"/>
      <c r="Q640" s="272"/>
      <c r="R640" s="272"/>
      <c r="S640" s="272"/>
      <c r="T640" s="272"/>
      <c r="U640" s="272"/>
      <c r="V640" s="272"/>
      <c r="W640" s="272"/>
      <c r="X640" s="272"/>
      <c r="Y640" s="272"/>
      <c r="Z640" s="272"/>
    </row>
    <row r="641" spans="1:26" ht="12.75" customHeight="1" x14ac:dyDescent="0.25">
      <c r="A641" s="272"/>
      <c r="B641" s="272"/>
      <c r="C641" s="272"/>
      <c r="D641" s="272"/>
      <c r="E641" s="272"/>
      <c r="F641" s="272"/>
      <c r="G641" s="272"/>
      <c r="H641" s="272"/>
      <c r="I641" s="272"/>
      <c r="J641" s="272"/>
      <c r="K641" s="272"/>
      <c r="L641" s="272"/>
      <c r="M641" s="272"/>
      <c r="N641" s="272"/>
      <c r="O641" s="272"/>
      <c r="P641" s="272"/>
      <c r="Q641" s="272"/>
      <c r="R641" s="272"/>
      <c r="S641" s="272"/>
      <c r="T641" s="272"/>
      <c r="U641" s="272"/>
      <c r="V641" s="272"/>
      <c r="W641" s="272"/>
      <c r="X641" s="272"/>
      <c r="Y641" s="272"/>
      <c r="Z641" s="272"/>
    </row>
    <row r="642" spans="1:26" ht="12.75" customHeight="1" x14ac:dyDescent="0.25">
      <c r="A642" s="272"/>
      <c r="B642" s="272"/>
      <c r="C642" s="272"/>
      <c r="D642" s="272"/>
      <c r="E642" s="272"/>
      <c r="F642" s="272"/>
      <c r="G642" s="272"/>
      <c r="H642" s="272"/>
      <c r="I642" s="272"/>
      <c r="J642" s="272"/>
      <c r="K642" s="272"/>
      <c r="L642" s="272"/>
      <c r="M642" s="272"/>
      <c r="N642" s="272"/>
      <c r="O642" s="272"/>
      <c r="P642" s="272"/>
      <c r="Q642" s="272"/>
      <c r="R642" s="272"/>
      <c r="S642" s="272"/>
      <c r="T642" s="272"/>
      <c r="U642" s="272"/>
      <c r="V642" s="272"/>
      <c r="W642" s="272"/>
      <c r="X642" s="272"/>
      <c r="Y642" s="272"/>
      <c r="Z642" s="272"/>
    </row>
    <row r="643" spans="1:26" ht="12.75" customHeight="1" x14ac:dyDescent="0.25">
      <c r="A643" s="272"/>
      <c r="B643" s="272"/>
      <c r="C643" s="272"/>
      <c r="D643" s="272"/>
      <c r="E643" s="272"/>
      <c r="F643" s="272"/>
      <c r="G643" s="272"/>
      <c r="H643" s="272"/>
      <c r="I643" s="272"/>
      <c r="J643" s="272"/>
      <c r="K643" s="272"/>
      <c r="L643" s="272"/>
      <c r="M643" s="272"/>
      <c r="N643" s="272"/>
      <c r="O643" s="272"/>
      <c r="P643" s="272"/>
      <c r="Q643" s="272"/>
      <c r="R643" s="272"/>
      <c r="S643" s="272"/>
      <c r="T643" s="272"/>
      <c r="U643" s="272"/>
      <c r="V643" s="272"/>
      <c r="W643" s="272"/>
      <c r="X643" s="272"/>
      <c r="Y643" s="272"/>
      <c r="Z643" s="272"/>
    </row>
    <row r="644" spans="1:26" ht="12.75" customHeight="1" x14ac:dyDescent="0.25">
      <c r="A644" s="272"/>
      <c r="B644" s="272"/>
      <c r="C644" s="272"/>
      <c r="D644" s="272"/>
      <c r="E644" s="272"/>
      <c r="F644" s="272"/>
      <c r="G644" s="272"/>
      <c r="H644" s="272"/>
      <c r="I644" s="272"/>
      <c r="J644" s="272"/>
      <c r="K644" s="272"/>
      <c r="L644" s="272"/>
      <c r="M644" s="272"/>
      <c r="N644" s="272"/>
      <c r="O644" s="272"/>
      <c r="P644" s="272"/>
      <c r="Q644" s="272"/>
      <c r="R644" s="272"/>
      <c r="S644" s="272"/>
      <c r="T644" s="272"/>
      <c r="U644" s="272"/>
      <c r="V644" s="272"/>
      <c r="W644" s="272"/>
      <c r="X644" s="272"/>
      <c r="Y644" s="272"/>
      <c r="Z644" s="272"/>
    </row>
    <row r="645" spans="1:26" ht="12.75" customHeight="1" x14ac:dyDescent="0.25">
      <c r="A645" s="272"/>
      <c r="B645" s="272"/>
      <c r="C645" s="272"/>
      <c r="D645" s="272"/>
      <c r="E645" s="272"/>
      <c r="F645" s="272"/>
      <c r="G645" s="272"/>
      <c r="H645" s="272"/>
      <c r="I645" s="272"/>
      <c r="J645" s="272"/>
      <c r="K645" s="272"/>
      <c r="L645" s="272"/>
      <c r="M645" s="272"/>
      <c r="N645" s="272"/>
      <c r="O645" s="272"/>
      <c r="P645" s="272"/>
      <c r="Q645" s="272"/>
      <c r="R645" s="272"/>
      <c r="S645" s="272"/>
      <c r="T645" s="272"/>
      <c r="U645" s="272"/>
      <c r="V645" s="272"/>
      <c r="W645" s="272"/>
      <c r="X645" s="272"/>
      <c r="Y645" s="272"/>
      <c r="Z645" s="272"/>
    </row>
    <row r="646" spans="1:26" ht="12.75" customHeight="1" x14ac:dyDescent="0.25">
      <c r="A646" s="272"/>
      <c r="B646" s="272"/>
      <c r="C646" s="272"/>
      <c r="D646" s="272"/>
      <c r="E646" s="272"/>
      <c r="F646" s="272"/>
      <c r="G646" s="272"/>
      <c r="H646" s="272"/>
      <c r="I646" s="272"/>
      <c r="J646" s="272"/>
      <c r="K646" s="272"/>
      <c r="L646" s="272"/>
      <c r="M646" s="272"/>
      <c r="N646" s="272"/>
      <c r="O646" s="272"/>
      <c r="P646" s="272"/>
      <c r="Q646" s="272"/>
      <c r="R646" s="272"/>
      <c r="S646" s="272"/>
      <c r="T646" s="272"/>
      <c r="U646" s="272"/>
      <c r="V646" s="272"/>
      <c r="W646" s="272"/>
      <c r="X646" s="272"/>
      <c r="Y646" s="272"/>
      <c r="Z646" s="272"/>
    </row>
    <row r="647" spans="1:26" ht="12.75" customHeight="1" x14ac:dyDescent="0.25">
      <c r="A647" s="272"/>
      <c r="B647" s="272"/>
      <c r="C647" s="272"/>
      <c r="D647" s="272"/>
      <c r="E647" s="272"/>
      <c r="F647" s="272"/>
      <c r="G647" s="272"/>
      <c r="H647" s="272"/>
      <c r="I647" s="272"/>
      <c r="J647" s="272"/>
      <c r="K647" s="272"/>
      <c r="L647" s="272"/>
      <c r="M647" s="272"/>
      <c r="N647" s="272"/>
      <c r="O647" s="272"/>
      <c r="P647" s="272"/>
      <c r="Q647" s="272"/>
      <c r="R647" s="272"/>
      <c r="S647" s="272"/>
      <c r="T647" s="272"/>
      <c r="U647" s="272"/>
      <c r="V647" s="272"/>
      <c r="W647" s="272"/>
      <c r="X647" s="272"/>
      <c r="Y647" s="272"/>
      <c r="Z647" s="272"/>
    </row>
    <row r="648" spans="1:26" ht="12.75" customHeight="1" x14ac:dyDescent="0.25">
      <c r="A648" s="272"/>
      <c r="B648" s="272"/>
      <c r="C648" s="272"/>
      <c r="D648" s="272"/>
      <c r="E648" s="272"/>
      <c r="F648" s="272"/>
      <c r="G648" s="272"/>
      <c r="H648" s="272"/>
      <c r="I648" s="272"/>
      <c r="J648" s="272"/>
      <c r="K648" s="272"/>
      <c r="L648" s="272"/>
      <c r="M648" s="272"/>
      <c r="N648" s="272"/>
      <c r="O648" s="272"/>
      <c r="P648" s="272"/>
      <c r="Q648" s="272"/>
      <c r="R648" s="272"/>
      <c r="S648" s="272"/>
      <c r="T648" s="272"/>
      <c r="U648" s="272"/>
      <c r="V648" s="272"/>
      <c r="W648" s="272"/>
      <c r="X648" s="272"/>
      <c r="Y648" s="272"/>
      <c r="Z648" s="272"/>
    </row>
    <row r="649" spans="1:26" ht="12.75" customHeight="1" x14ac:dyDescent="0.25">
      <c r="A649" s="272"/>
      <c r="B649" s="272"/>
      <c r="C649" s="272"/>
      <c r="D649" s="272"/>
      <c r="E649" s="272"/>
      <c r="F649" s="272"/>
      <c r="G649" s="272"/>
      <c r="H649" s="272"/>
      <c r="I649" s="272"/>
      <c r="J649" s="272"/>
      <c r="K649" s="272"/>
      <c r="L649" s="272"/>
      <c r="M649" s="272"/>
      <c r="N649" s="272"/>
      <c r="O649" s="272"/>
      <c r="P649" s="272"/>
      <c r="Q649" s="272"/>
      <c r="R649" s="272"/>
      <c r="S649" s="272"/>
      <c r="T649" s="272"/>
      <c r="U649" s="272"/>
      <c r="V649" s="272"/>
      <c r="W649" s="272"/>
      <c r="X649" s="272"/>
      <c r="Y649" s="272"/>
      <c r="Z649" s="272"/>
    </row>
    <row r="650" spans="1:26" ht="12.75" customHeight="1" x14ac:dyDescent="0.25">
      <c r="A650" s="272"/>
      <c r="B650" s="272"/>
      <c r="C650" s="272"/>
      <c r="D650" s="272"/>
      <c r="E650" s="272"/>
      <c r="F650" s="272"/>
      <c r="G650" s="272"/>
      <c r="H650" s="272"/>
      <c r="I650" s="272"/>
      <c r="J650" s="272"/>
      <c r="K650" s="272"/>
      <c r="L650" s="272"/>
      <c r="M650" s="272"/>
      <c r="N650" s="272"/>
      <c r="O650" s="272"/>
      <c r="P650" s="272"/>
      <c r="Q650" s="272"/>
      <c r="R650" s="272"/>
      <c r="S650" s="272"/>
      <c r="T650" s="272"/>
      <c r="U650" s="272"/>
      <c r="V650" s="272"/>
      <c r="W650" s="272"/>
      <c r="X650" s="272"/>
      <c r="Y650" s="272"/>
      <c r="Z650" s="272"/>
    </row>
    <row r="651" spans="1:26" ht="12.75" customHeight="1" x14ac:dyDescent="0.25">
      <c r="A651" s="272"/>
      <c r="B651" s="272"/>
      <c r="C651" s="272"/>
      <c r="D651" s="272"/>
      <c r="E651" s="272"/>
      <c r="F651" s="272"/>
      <c r="G651" s="272"/>
      <c r="H651" s="272"/>
      <c r="I651" s="272"/>
      <c r="J651" s="272"/>
      <c r="K651" s="272"/>
      <c r="L651" s="272"/>
      <c r="M651" s="272"/>
      <c r="N651" s="272"/>
      <c r="O651" s="272"/>
      <c r="P651" s="272"/>
      <c r="Q651" s="272"/>
      <c r="R651" s="272"/>
      <c r="S651" s="272"/>
      <c r="T651" s="272"/>
      <c r="U651" s="272"/>
      <c r="V651" s="272"/>
      <c r="W651" s="272"/>
      <c r="X651" s="272"/>
      <c r="Y651" s="272"/>
      <c r="Z651" s="272"/>
    </row>
    <row r="652" spans="1:26" ht="12.75" customHeight="1" x14ac:dyDescent="0.25">
      <c r="A652" s="272"/>
      <c r="B652" s="272"/>
      <c r="C652" s="272"/>
      <c r="D652" s="272"/>
      <c r="E652" s="272"/>
      <c r="F652" s="272"/>
      <c r="G652" s="272"/>
      <c r="H652" s="272"/>
      <c r="I652" s="272"/>
      <c r="J652" s="272"/>
      <c r="K652" s="272"/>
      <c r="L652" s="272"/>
      <c r="M652" s="272"/>
      <c r="N652" s="272"/>
      <c r="O652" s="272"/>
      <c r="P652" s="272"/>
      <c r="Q652" s="272"/>
      <c r="R652" s="272"/>
      <c r="S652" s="272"/>
      <c r="T652" s="272"/>
      <c r="U652" s="272"/>
      <c r="V652" s="272"/>
      <c r="W652" s="272"/>
      <c r="X652" s="272"/>
      <c r="Y652" s="272"/>
      <c r="Z652" s="272"/>
    </row>
    <row r="653" spans="1:26" ht="12.75" customHeight="1" x14ac:dyDescent="0.25">
      <c r="A653" s="272"/>
      <c r="B653" s="272"/>
      <c r="C653" s="272"/>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2"/>
    </row>
    <row r="654" spans="1:26" ht="12.75" customHeight="1" x14ac:dyDescent="0.25">
      <c r="A654" s="272"/>
      <c r="B654" s="272"/>
      <c r="C654" s="272"/>
      <c r="D654" s="272"/>
      <c r="E654" s="272"/>
      <c r="F654" s="272"/>
      <c r="G654" s="272"/>
      <c r="H654" s="272"/>
      <c r="I654" s="272"/>
      <c r="J654" s="272"/>
      <c r="K654" s="272"/>
      <c r="L654" s="272"/>
      <c r="M654" s="272"/>
      <c r="N654" s="272"/>
      <c r="O654" s="272"/>
      <c r="P654" s="272"/>
      <c r="Q654" s="272"/>
      <c r="R654" s="272"/>
      <c r="S654" s="272"/>
      <c r="T654" s="272"/>
      <c r="U654" s="272"/>
      <c r="V654" s="272"/>
      <c r="W654" s="272"/>
      <c r="X654" s="272"/>
      <c r="Y654" s="272"/>
      <c r="Z654" s="272"/>
    </row>
    <row r="655" spans="1:26" ht="12.75" customHeight="1" x14ac:dyDescent="0.25">
      <c r="A655" s="272"/>
      <c r="B655" s="272"/>
      <c r="C655" s="272"/>
      <c r="D655" s="272"/>
      <c r="E655" s="272"/>
      <c r="F655" s="272"/>
      <c r="G655" s="272"/>
      <c r="H655" s="272"/>
      <c r="I655" s="272"/>
      <c r="J655" s="272"/>
      <c r="K655" s="272"/>
      <c r="L655" s="272"/>
      <c r="M655" s="272"/>
      <c r="N655" s="272"/>
      <c r="O655" s="272"/>
      <c r="P655" s="272"/>
      <c r="Q655" s="272"/>
      <c r="R655" s="272"/>
      <c r="S655" s="272"/>
      <c r="T655" s="272"/>
      <c r="U655" s="272"/>
      <c r="V655" s="272"/>
      <c r="W655" s="272"/>
      <c r="X655" s="272"/>
      <c r="Y655" s="272"/>
      <c r="Z655" s="272"/>
    </row>
    <row r="656" spans="1:26" ht="12.75" customHeight="1" x14ac:dyDescent="0.25">
      <c r="A656" s="272"/>
      <c r="B656" s="272"/>
      <c r="C656" s="272"/>
      <c r="D656" s="272"/>
      <c r="E656" s="272"/>
      <c r="F656" s="272"/>
      <c r="G656" s="272"/>
      <c r="H656" s="272"/>
      <c r="I656" s="272"/>
      <c r="J656" s="272"/>
      <c r="K656" s="272"/>
      <c r="L656" s="272"/>
      <c r="M656" s="272"/>
      <c r="N656" s="272"/>
      <c r="O656" s="272"/>
      <c r="P656" s="272"/>
      <c r="Q656" s="272"/>
      <c r="R656" s="272"/>
      <c r="S656" s="272"/>
      <c r="T656" s="272"/>
      <c r="U656" s="272"/>
      <c r="V656" s="272"/>
      <c r="W656" s="272"/>
      <c r="X656" s="272"/>
      <c r="Y656" s="272"/>
      <c r="Z656" s="272"/>
    </row>
    <row r="657" spans="1:26" ht="12.75" customHeight="1" x14ac:dyDescent="0.25">
      <c r="A657" s="272"/>
      <c r="B657" s="272"/>
      <c r="C657" s="272"/>
      <c r="D657" s="272"/>
      <c r="E657" s="272"/>
      <c r="F657" s="272"/>
      <c r="G657" s="272"/>
      <c r="H657" s="272"/>
      <c r="I657" s="272"/>
      <c r="J657" s="272"/>
      <c r="K657" s="272"/>
      <c r="L657" s="272"/>
      <c r="M657" s="272"/>
      <c r="N657" s="272"/>
      <c r="O657" s="272"/>
      <c r="P657" s="272"/>
      <c r="Q657" s="272"/>
      <c r="R657" s="272"/>
      <c r="S657" s="272"/>
      <c r="T657" s="272"/>
      <c r="U657" s="272"/>
      <c r="V657" s="272"/>
      <c r="W657" s="272"/>
      <c r="X657" s="272"/>
      <c r="Y657" s="272"/>
      <c r="Z657" s="272"/>
    </row>
    <row r="658" spans="1:26" ht="12.75" customHeight="1" x14ac:dyDescent="0.25">
      <c r="A658" s="272"/>
      <c r="B658" s="272"/>
      <c r="C658" s="272"/>
      <c r="D658" s="272"/>
      <c r="E658" s="272"/>
      <c r="F658" s="272"/>
      <c r="G658" s="272"/>
      <c r="H658" s="272"/>
      <c r="I658" s="272"/>
      <c r="J658" s="272"/>
      <c r="K658" s="272"/>
      <c r="L658" s="272"/>
      <c r="M658" s="272"/>
      <c r="N658" s="272"/>
      <c r="O658" s="272"/>
      <c r="P658" s="272"/>
      <c r="Q658" s="272"/>
      <c r="R658" s="272"/>
      <c r="S658" s="272"/>
      <c r="T658" s="272"/>
      <c r="U658" s="272"/>
      <c r="V658" s="272"/>
      <c r="W658" s="272"/>
      <c r="X658" s="272"/>
      <c r="Y658" s="272"/>
      <c r="Z658" s="272"/>
    </row>
    <row r="659" spans="1:26" ht="12.75" customHeight="1" x14ac:dyDescent="0.25">
      <c r="A659" s="272"/>
      <c r="B659" s="272"/>
      <c r="C659" s="272"/>
      <c r="D659" s="272"/>
      <c r="E659" s="272"/>
      <c r="F659" s="272"/>
      <c r="G659" s="272"/>
      <c r="H659" s="272"/>
      <c r="I659" s="272"/>
      <c r="J659" s="272"/>
      <c r="K659" s="272"/>
      <c r="L659" s="272"/>
      <c r="M659" s="272"/>
      <c r="N659" s="272"/>
      <c r="O659" s="272"/>
      <c r="P659" s="272"/>
      <c r="Q659" s="272"/>
      <c r="R659" s="272"/>
      <c r="S659" s="272"/>
      <c r="T659" s="272"/>
      <c r="U659" s="272"/>
      <c r="V659" s="272"/>
      <c r="W659" s="272"/>
      <c r="X659" s="272"/>
      <c r="Y659" s="272"/>
      <c r="Z659" s="272"/>
    </row>
    <row r="660" spans="1:26" ht="12.75" customHeight="1" x14ac:dyDescent="0.25">
      <c r="A660" s="272"/>
      <c r="B660" s="272"/>
      <c r="C660" s="272"/>
      <c r="D660" s="272"/>
      <c r="E660" s="272"/>
      <c r="F660" s="272"/>
      <c r="G660" s="272"/>
      <c r="H660" s="272"/>
      <c r="I660" s="272"/>
      <c r="J660" s="272"/>
      <c r="K660" s="272"/>
      <c r="L660" s="272"/>
      <c r="M660" s="272"/>
      <c r="N660" s="272"/>
      <c r="O660" s="272"/>
      <c r="P660" s="272"/>
      <c r="Q660" s="272"/>
      <c r="R660" s="272"/>
      <c r="S660" s="272"/>
      <c r="T660" s="272"/>
      <c r="U660" s="272"/>
      <c r="V660" s="272"/>
      <c r="W660" s="272"/>
      <c r="X660" s="272"/>
      <c r="Y660" s="272"/>
      <c r="Z660" s="272"/>
    </row>
    <row r="661" spans="1:26" ht="12.75" customHeight="1" x14ac:dyDescent="0.25">
      <c r="A661" s="272"/>
      <c r="B661" s="272"/>
      <c r="C661" s="272"/>
      <c r="D661" s="272"/>
      <c r="E661" s="272"/>
      <c r="F661" s="272"/>
      <c r="G661" s="272"/>
      <c r="H661" s="272"/>
      <c r="I661" s="272"/>
      <c r="J661" s="272"/>
      <c r="K661" s="272"/>
      <c r="L661" s="272"/>
      <c r="M661" s="272"/>
      <c r="N661" s="272"/>
      <c r="O661" s="272"/>
      <c r="P661" s="272"/>
      <c r="Q661" s="272"/>
      <c r="R661" s="272"/>
      <c r="S661" s="272"/>
      <c r="T661" s="272"/>
      <c r="U661" s="272"/>
      <c r="V661" s="272"/>
      <c r="W661" s="272"/>
      <c r="X661" s="272"/>
      <c r="Y661" s="272"/>
      <c r="Z661" s="272"/>
    </row>
    <row r="662" spans="1:26" ht="12.75" customHeight="1" x14ac:dyDescent="0.25">
      <c r="A662" s="272"/>
      <c r="B662" s="272"/>
      <c r="C662" s="272"/>
      <c r="D662" s="272"/>
      <c r="E662" s="272"/>
      <c r="F662" s="272"/>
      <c r="G662" s="272"/>
      <c r="H662" s="272"/>
      <c r="I662" s="272"/>
      <c r="J662" s="272"/>
      <c r="K662" s="272"/>
      <c r="L662" s="272"/>
      <c r="M662" s="272"/>
      <c r="N662" s="272"/>
      <c r="O662" s="272"/>
      <c r="P662" s="272"/>
      <c r="Q662" s="272"/>
      <c r="R662" s="272"/>
      <c r="S662" s="272"/>
      <c r="T662" s="272"/>
      <c r="U662" s="272"/>
      <c r="V662" s="272"/>
      <c r="W662" s="272"/>
      <c r="X662" s="272"/>
      <c r="Y662" s="272"/>
      <c r="Z662" s="272"/>
    </row>
    <row r="663" spans="1:26" ht="12.75" customHeight="1" x14ac:dyDescent="0.25">
      <c r="A663" s="272"/>
      <c r="B663" s="272"/>
      <c r="C663" s="272"/>
      <c r="D663" s="272"/>
      <c r="E663" s="272"/>
      <c r="F663" s="272"/>
      <c r="G663" s="272"/>
      <c r="H663" s="272"/>
      <c r="I663" s="272"/>
      <c r="J663" s="272"/>
      <c r="K663" s="272"/>
      <c r="L663" s="272"/>
      <c r="M663" s="272"/>
      <c r="N663" s="272"/>
      <c r="O663" s="272"/>
      <c r="P663" s="272"/>
      <c r="Q663" s="272"/>
      <c r="R663" s="272"/>
      <c r="S663" s="272"/>
      <c r="T663" s="272"/>
      <c r="U663" s="272"/>
      <c r="V663" s="272"/>
      <c r="W663" s="272"/>
      <c r="X663" s="272"/>
      <c r="Y663" s="272"/>
      <c r="Z663" s="272"/>
    </row>
    <row r="664" spans="1:26" ht="12.75" customHeight="1" x14ac:dyDescent="0.25">
      <c r="A664" s="272"/>
      <c r="B664" s="272"/>
      <c r="C664" s="272"/>
      <c r="D664" s="272"/>
      <c r="E664" s="272"/>
      <c r="F664" s="272"/>
      <c r="G664" s="272"/>
      <c r="H664" s="272"/>
      <c r="I664" s="272"/>
      <c r="J664" s="272"/>
      <c r="K664" s="272"/>
      <c r="L664" s="272"/>
      <c r="M664" s="272"/>
      <c r="N664" s="272"/>
      <c r="O664" s="272"/>
      <c r="P664" s="272"/>
      <c r="Q664" s="272"/>
      <c r="R664" s="272"/>
      <c r="S664" s="272"/>
      <c r="T664" s="272"/>
      <c r="U664" s="272"/>
      <c r="V664" s="272"/>
      <c r="W664" s="272"/>
      <c r="X664" s="272"/>
      <c r="Y664" s="272"/>
      <c r="Z664" s="272"/>
    </row>
    <row r="665" spans="1:26" ht="12.75" customHeight="1" x14ac:dyDescent="0.25">
      <c r="A665" s="272"/>
      <c r="B665" s="272"/>
      <c r="C665" s="272"/>
      <c r="D665" s="272"/>
      <c r="E665" s="272"/>
      <c r="F665" s="272"/>
      <c r="G665" s="272"/>
      <c r="H665" s="272"/>
      <c r="I665" s="272"/>
      <c r="J665" s="272"/>
      <c r="K665" s="272"/>
      <c r="L665" s="272"/>
      <c r="M665" s="272"/>
      <c r="N665" s="272"/>
      <c r="O665" s="272"/>
      <c r="P665" s="272"/>
      <c r="Q665" s="272"/>
      <c r="R665" s="272"/>
      <c r="S665" s="272"/>
      <c r="T665" s="272"/>
      <c r="U665" s="272"/>
      <c r="V665" s="272"/>
      <c r="W665" s="272"/>
      <c r="X665" s="272"/>
      <c r="Y665" s="272"/>
      <c r="Z665" s="272"/>
    </row>
    <row r="666" spans="1:26" ht="12.75" customHeight="1" x14ac:dyDescent="0.25">
      <c r="A666" s="272"/>
      <c r="B666" s="272"/>
      <c r="C666" s="272"/>
      <c r="D666" s="272"/>
      <c r="E666" s="272"/>
      <c r="F666" s="272"/>
      <c r="G666" s="272"/>
      <c r="H666" s="272"/>
      <c r="I666" s="272"/>
      <c r="J666" s="272"/>
      <c r="K666" s="272"/>
      <c r="L666" s="272"/>
      <c r="M666" s="272"/>
      <c r="N666" s="272"/>
      <c r="O666" s="272"/>
      <c r="P666" s="272"/>
      <c r="Q666" s="272"/>
      <c r="R666" s="272"/>
      <c r="S666" s="272"/>
      <c r="T666" s="272"/>
      <c r="U666" s="272"/>
      <c r="V666" s="272"/>
      <c r="W666" s="272"/>
      <c r="X666" s="272"/>
      <c r="Y666" s="272"/>
      <c r="Z666" s="272"/>
    </row>
    <row r="667" spans="1:26" ht="12.75" customHeight="1" x14ac:dyDescent="0.25">
      <c r="A667" s="272"/>
      <c r="B667" s="272"/>
      <c r="C667" s="272"/>
      <c r="D667" s="272"/>
      <c r="E667" s="272"/>
      <c r="F667" s="272"/>
      <c r="G667" s="272"/>
      <c r="H667" s="272"/>
      <c r="I667" s="272"/>
      <c r="J667" s="272"/>
      <c r="K667" s="272"/>
      <c r="L667" s="272"/>
      <c r="M667" s="272"/>
      <c r="N667" s="272"/>
      <c r="O667" s="272"/>
      <c r="P667" s="272"/>
      <c r="Q667" s="272"/>
      <c r="R667" s="272"/>
      <c r="S667" s="272"/>
      <c r="T667" s="272"/>
      <c r="U667" s="272"/>
      <c r="V667" s="272"/>
      <c r="W667" s="272"/>
      <c r="X667" s="272"/>
      <c r="Y667" s="272"/>
      <c r="Z667" s="272"/>
    </row>
    <row r="668" spans="1:26" ht="12.75" customHeight="1" x14ac:dyDescent="0.25">
      <c r="A668" s="272"/>
      <c r="B668" s="272"/>
      <c r="C668" s="272"/>
      <c r="D668" s="272"/>
      <c r="E668" s="272"/>
      <c r="F668" s="272"/>
      <c r="G668" s="272"/>
      <c r="H668" s="272"/>
      <c r="I668" s="272"/>
      <c r="J668" s="272"/>
      <c r="K668" s="272"/>
      <c r="L668" s="272"/>
      <c r="M668" s="272"/>
      <c r="N668" s="272"/>
      <c r="O668" s="272"/>
      <c r="P668" s="272"/>
      <c r="Q668" s="272"/>
      <c r="R668" s="272"/>
      <c r="S668" s="272"/>
      <c r="T668" s="272"/>
      <c r="U668" s="272"/>
      <c r="V668" s="272"/>
      <c r="W668" s="272"/>
      <c r="X668" s="272"/>
      <c r="Y668" s="272"/>
      <c r="Z668" s="272"/>
    </row>
    <row r="669" spans="1:26" ht="12.75" customHeight="1" x14ac:dyDescent="0.25">
      <c r="A669" s="272"/>
      <c r="B669" s="272"/>
      <c r="C669" s="272"/>
      <c r="D669" s="272"/>
      <c r="E669" s="272"/>
      <c r="F669" s="272"/>
      <c r="G669" s="272"/>
      <c r="H669" s="272"/>
      <c r="I669" s="272"/>
      <c r="J669" s="272"/>
      <c r="K669" s="272"/>
      <c r="L669" s="272"/>
      <c r="M669" s="272"/>
      <c r="N669" s="272"/>
      <c r="O669" s="272"/>
      <c r="P669" s="272"/>
      <c r="Q669" s="272"/>
      <c r="R669" s="272"/>
      <c r="S669" s="272"/>
      <c r="T669" s="272"/>
      <c r="U669" s="272"/>
      <c r="V669" s="272"/>
      <c r="W669" s="272"/>
      <c r="X669" s="272"/>
      <c r="Y669" s="272"/>
      <c r="Z669" s="272"/>
    </row>
    <row r="670" spans="1:26" ht="12.75" customHeight="1" x14ac:dyDescent="0.25">
      <c r="A670" s="272"/>
      <c r="B670" s="272"/>
      <c r="C670" s="272"/>
      <c r="D670" s="272"/>
      <c r="E670" s="272"/>
      <c r="F670" s="272"/>
      <c r="G670" s="272"/>
      <c r="H670" s="272"/>
      <c r="I670" s="272"/>
      <c r="J670" s="272"/>
      <c r="K670" s="272"/>
      <c r="L670" s="272"/>
      <c r="M670" s="272"/>
      <c r="N670" s="272"/>
      <c r="O670" s="272"/>
      <c r="P670" s="272"/>
      <c r="Q670" s="272"/>
      <c r="R670" s="272"/>
      <c r="S670" s="272"/>
      <c r="T670" s="272"/>
      <c r="U670" s="272"/>
      <c r="V670" s="272"/>
      <c r="W670" s="272"/>
      <c r="X670" s="272"/>
      <c r="Y670" s="272"/>
      <c r="Z670" s="272"/>
    </row>
    <row r="671" spans="1:26" ht="12.75" customHeight="1" x14ac:dyDescent="0.25">
      <c r="A671" s="272"/>
      <c r="B671" s="272"/>
      <c r="C671" s="272"/>
      <c r="D671" s="272"/>
      <c r="E671" s="272"/>
      <c r="F671" s="272"/>
      <c r="G671" s="272"/>
      <c r="H671" s="272"/>
      <c r="I671" s="272"/>
      <c r="J671" s="272"/>
      <c r="K671" s="272"/>
      <c r="L671" s="272"/>
      <c r="M671" s="272"/>
      <c r="N671" s="272"/>
      <c r="O671" s="272"/>
      <c r="P671" s="272"/>
      <c r="Q671" s="272"/>
      <c r="R671" s="272"/>
      <c r="S671" s="272"/>
      <c r="T671" s="272"/>
      <c r="U671" s="272"/>
      <c r="V671" s="272"/>
      <c r="W671" s="272"/>
      <c r="X671" s="272"/>
      <c r="Y671" s="272"/>
      <c r="Z671" s="272"/>
    </row>
    <row r="672" spans="1:26" ht="12.75" customHeight="1" x14ac:dyDescent="0.25">
      <c r="A672" s="272"/>
      <c r="B672" s="272"/>
      <c r="C672" s="272"/>
      <c r="D672" s="272"/>
      <c r="E672" s="272"/>
      <c r="F672" s="272"/>
      <c r="G672" s="272"/>
      <c r="H672" s="272"/>
      <c r="I672" s="272"/>
      <c r="J672" s="272"/>
      <c r="K672" s="272"/>
      <c r="L672" s="272"/>
      <c r="M672" s="272"/>
      <c r="N672" s="272"/>
      <c r="O672" s="272"/>
      <c r="P672" s="272"/>
      <c r="Q672" s="272"/>
      <c r="R672" s="272"/>
      <c r="S672" s="272"/>
      <c r="T672" s="272"/>
      <c r="U672" s="272"/>
      <c r="V672" s="272"/>
      <c r="W672" s="272"/>
      <c r="X672" s="272"/>
      <c r="Y672" s="272"/>
      <c r="Z672" s="272"/>
    </row>
    <row r="673" spans="1:26" ht="12.75" customHeight="1" x14ac:dyDescent="0.25">
      <c r="A673" s="272"/>
      <c r="B673" s="272"/>
      <c r="C673" s="272"/>
      <c r="D673" s="272"/>
      <c r="E673" s="272"/>
      <c r="F673" s="272"/>
      <c r="G673" s="272"/>
      <c r="H673" s="272"/>
      <c r="I673" s="272"/>
      <c r="J673" s="272"/>
      <c r="K673" s="272"/>
      <c r="L673" s="272"/>
      <c r="M673" s="272"/>
      <c r="N673" s="272"/>
      <c r="O673" s="272"/>
      <c r="P673" s="272"/>
      <c r="Q673" s="272"/>
      <c r="R673" s="272"/>
      <c r="S673" s="272"/>
      <c r="T673" s="272"/>
      <c r="U673" s="272"/>
      <c r="V673" s="272"/>
      <c r="W673" s="272"/>
      <c r="X673" s="272"/>
      <c r="Y673" s="272"/>
      <c r="Z673" s="272"/>
    </row>
    <row r="674" spans="1:26" ht="12.75" customHeight="1" x14ac:dyDescent="0.25">
      <c r="A674" s="272"/>
      <c r="B674" s="272"/>
      <c r="C674" s="272"/>
      <c r="D674" s="272"/>
      <c r="E674" s="272"/>
      <c r="F674" s="272"/>
      <c r="G674" s="272"/>
      <c r="H674" s="272"/>
      <c r="I674" s="272"/>
      <c r="J674" s="272"/>
      <c r="K674" s="272"/>
      <c r="L674" s="272"/>
      <c r="M674" s="272"/>
      <c r="N674" s="272"/>
      <c r="O674" s="272"/>
      <c r="P674" s="272"/>
      <c r="Q674" s="272"/>
      <c r="R674" s="272"/>
      <c r="S674" s="272"/>
      <c r="T674" s="272"/>
      <c r="U674" s="272"/>
      <c r="V674" s="272"/>
      <c r="W674" s="272"/>
      <c r="X674" s="272"/>
      <c r="Y674" s="272"/>
      <c r="Z674" s="272"/>
    </row>
    <row r="675" spans="1:26" ht="12.75" customHeight="1" x14ac:dyDescent="0.25">
      <c r="A675" s="272"/>
      <c r="B675" s="272"/>
      <c r="C675" s="272"/>
      <c r="D675" s="272"/>
      <c r="E675" s="272"/>
      <c r="F675" s="272"/>
      <c r="G675" s="272"/>
      <c r="H675" s="272"/>
      <c r="I675" s="272"/>
      <c r="J675" s="272"/>
      <c r="K675" s="272"/>
      <c r="L675" s="272"/>
      <c r="M675" s="272"/>
      <c r="N675" s="272"/>
      <c r="O675" s="272"/>
      <c r="P675" s="272"/>
      <c r="Q675" s="272"/>
      <c r="R675" s="272"/>
      <c r="S675" s="272"/>
      <c r="T675" s="272"/>
      <c r="U675" s="272"/>
      <c r="V675" s="272"/>
      <c r="W675" s="272"/>
      <c r="X675" s="272"/>
      <c r="Y675" s="272"/>
      <c r="Z675" s="272"/>
    </row>
    <row r="676" spans="1:26" ht="12.75" customHeight="1" x14ac:dyDescent="0.25">
      <c r="A676" s="272"/>
      <c r="B676" s="272"/>
      <c r="C676" s="272"/>
      <c r="D676" s="272"/>
      <c r="E676" s="272"/>
      <c r="F676" s="272"/>
      <c r="G676" s="272"/>
      <c r="H676" s="272"/>
      <c r="I676" s="272"/>
      <c r="J676" s="272"/>
      <c r="K676" s="272"/>
      <c r="L676" s="272"/>
      <c r="M676" s="272"/>
      <c r="N676" s="272"/>
      <c r="O676" s="272"/>
      <c r="P676" s="272"/>
      <c r="Q676" s="272"/>
      <c r="R676" s="272"/>
      <c r="S676" s="272"/>
      <c r="T676" s="272"/>
      <c r="U676" s="272"/>
      <c r="V676" s="272"/>
      <c r="W676" s="272"/>
      <c r="X676" s="272"/>
      <c r="Y676" s="272"/>
      <c r="Z676" s="272"/>
    </row>
    <row r="677" spans="1:26" ht="12.75" customHeight="1" x14ac:dyDescent="0.25">
      <c r="A677" s="272"/>
      <c r="B677" s="272"/>
      <c r="C677" s="272"/>
      <c r="D677" s="272"/>
      <c r="E677" s="272"/>
      <c r="F677" s="272"/>
      <c r="G677" s="272"/>
      <c r="H677" s="272"/>
      <c r="I677" s="272"/>
      <c r="J677" s="272"/>
      <c r="K677" s="272"/>
      <c r="L677" s="272"/>
      <c r="M677" s="272"/>
      <c r="N677" s="272"/>
      <c r="O677" s="272"/>
      <c r="P677" s="272"/>
      <c r="Q677" s="272"/>
      <c r="R677" s="272"/>
      <c r="S677" s="272"/>
      <c r="T677" s="272"/>
      <c r="U677" s="272"/>
      <c r="V677" s="272"/>
      <c r="W677" s="272"/>
      <c r="X677" s="272"/>
      <c r="Y677" s="272"/>
      <c r="Z677" s="272"/>
    </row>
    <row r="678" spans="1:26" ht="12.75" customHeight="1" x14ac:dyDescent="0.25">
      <c r="A678" s="272"/>
      <c r="B678" s="272"/>
      <c r="C678" s="272"/>
      <c r="D678" s="272"/>
      <c r="E678" s="272"/>
      <c r="F678" s="272"/>
      <c r="G678" s="272"/>
      <c r="H678" s="272"/>
      <c r="I678" s="272"/>
      <c r="J678" s="272"/>
      <c r="K678" s="272"/>
      <c r="L678" s="272"/>
      <c r="M678" s="272"/>
      <c r="N678" s="272"/>
      <c r="O678" s="272"/>
      <c r="P678" s="272"/>
      <c r="Q678" s="272"/>
      <c r="R678" s="272"/>
      <c r="S678" s="272"/>
      <c r="T678" s="272"/>
      <c r="U678" s="272"/>
      <c r="V678" s="272"/>
      <c r="W678" s="272"/>
      <c r="X678" s="272"/>
      <c r="Y678" s="272"/>
      <c r="Z678" s="272"/>
    </row>
    <row r="679" spans="1:26" ht="12.75" customHeight="1" x14ac:dyDescent="0.25">
      <c r="A679" s="272"/>
      <c r="B679" s="272"/>
      <c r="C679" s="272"/>
      <c r="D679" s="272"/>
      <c r="E679" s="272"/>
      <c r="F679" s="272"/>
      <c r="G679" s="272"/>
      <c r="H679" s="272"/>
      <c r="I679" s="272"/>
      <c r="J679" s="272"/>
      <c r="K679" s="272"/>
      <c r="L679" s="272"/>
      <c r="M679" s="272"/>
      <c r="N679" s="272"/>
      <c r="O679" s="272"/>
      <c r="P679" s="272"/>
      <c r="Q679" s="272"/>
      <c r="R679" s="272"/>
      <c r="S679" s="272"/>
      <c r="T679" s="272"/>
      <c r="U679" s="272"/>
      <c r="V679" s="272"/>
      <c r="W679" s="272"/>
      <c r="X679" s="272"/>
      <c r="Y679" s="272"/>
      <c r="Z679" s="272"/>
    </row>
    <row r="680" spans="1:26" ht="12.75" customHeight="1" x14ac:dyDescent="0.25">
      <c r="A680" s="272"/>
      <c r="B680" s="272"/>
      <c r="C680" s="272"/>
      <c r="D680" s="272"/>
      <c r="E680" s="272"/>
      <c r="F680" s="272"/>
      <c r="G680" s="272"/>
      <c r="H680" s="272"/>
      <c r="I680" s="272"/>
      <c r="J680" s="272"/>
      <c r="K680" s="272"/>
      <c r="L680" s="272"/>
      <c r="M680" s="272"/>
      <c r="N680" s="272"/>
      <c r="O680" s="272"/>
      <c r="P680" s="272"/>
      <c r="Q680" s="272"/>
      <c r="R680" s="272"/>
      <c r="S680" s="272"/>
      <c r="T680" s="272"/>
      <c r="U680" s="272"/>
      <c r="V680" s="272"/>
      <c r="W680" s="272"/>
      <c r="X680" s="272"/>
      <c r="Y680" s="272"/>
      <c r="Z680" s="272"/>
    </row>
    <row r="681" spans="1:26" ht="12.75" customHeight="1" x14ac:dyDescent="0.25">
      <c r="A681" s="272"/>
      <c r="B681" s="272"/>
      <c r="C681" s="272"/>
      <c r="D681" s="272"/>
      <c r="E681" s="272"/>
      <c r="F681" s="272"/>
      <c r="G681" s="272"/>
      <c r="H681" s="272"/>
      <c r="I681" s="272"/>
      <c r="J681" s="272"/>
      <c r="K681" s="272"/>
      <c r="L681" s="272"/>
      <c r="M681" s="272"/>
      <c r="N681" s="272"/>
      <c r="O681" s="272"/>
      <c r="P681" s="272"/>
      <c r="Q681" s="272"/>
      <c r="R681" s="272"/>
      <c r="S681" s="272"/>
      <c r="T681" s="272"/>
      <c r="U681" s="272"/>
      <c r="V681" s="272"/>
      <c r="W681" s="272"/>
      <c r="X681" s="272"/>
      <c r="Y681" s="272"/>
      <c r="Z681" s="272"/>
    </row>
    <row r="682" spans="1:26" ht="12.75" customHeight="1" x14ac:dyDescent="0.25">
      <c r="A682" s="272"/>
      <c r="B682" s="272"/>
      <c r="C682" s="272"/>
      <c r="D682" s="272"/>
      <c r="E682" s="272"/>
      <c r="F682" s="272"/>
      <c r="G682" s="272"/>
      <c r="H682" s="272"/>
      <c r="I682" s="272"/>
      <c r="J682" s="272"/>
      <c r="K682" s="272"/>
      <c r="L682" s="272"/>
      <c r="M682" s="272"/>
      <c r="N682" s="272"/>
      <c r="O682" s="272"/>
      <c r="P682" s="272"/>
      <c r="Q682" s="272"/>
      <c r="R682" s="272"/>
      <c r="S682" s="272"/>
      <c r="T682" s="272"/>
      <c r="U682" s="272"/>
      <c r="V682" s="272"/>
      <c r="W682" s="272"/>
      <c r="X682" s="272"/>
      <c r="Y682" s="272"/>
      <c r="Z682" s="272"/>
    </row>
    <row r="683" spans="1:26" ht="12.75" customHeight="1" x14ac:dyDescent="0.25">
      <c r="A683" s="272"/>
      <c r="B683" s="272"/>
      <c r="C683" s="272"/>
      <c r="D683" s="272"/>
      <c r="E683" s="272"/>
      <c r="F683" s="272"/>
      <c r="G683" s="272"/>
      <c r="H683" s="272"/>
      <c r="I683" s="272"/>
      <c r="J683" s="272"/>
      <c r="K683" s="272"/>
      <c r="L683" s="272"/>
      <c r="M683" s="272"/>
      <c r="N683" s="272"/>
      <c r="O683" s="272"/>
      <c r="P683" s="272"/>
      <c r="Q683" s="272"/>
      <c r="R683" s="272"/>
      <c r="S683" s="272"/>
      <c r="T683" s="272"/>
      <c r="U683" s="272"/>
      <c r="V683" s="272"/>
      <c r="W683" s="272"/>
      <c r="X683" s="272"/>
      <c r="Y683" s="272"/>
      <c r="Z683" s="272"/>
    </row>
    <row r="684" spans="1:26" ht="12.75" customHeight="1" x14ac:dyDescent="0.25">
      <c r="A684" s="272"/>
      <c r="B684" s="272"/>
      <c r="C684" s="272"/>
      <c r="D684" s="272"/>
      <c r="E684" s="272"/>
      <c r="F684" s="272"/>
      <c r="G684" s="272"/>
      <c r="H684" s="272"/>
      <c r="I684" s="272"/>
      <c r="J684" s="272"/>
      <c r="K684" s="272"/>
      <c r="L684" s="272"/>
      <c r="M684" s="272"/>
      <c r="N684" s="272"/>
      <c r="O684" s="272"/>
      <c r="P684" s="272"/>
      <c r="Q684" s="272"/>
      <c r="R684" s="272"/>
      <c r="S684" s="272"/>
      <c r="T684" s="272"/>
      <c r="U684" s="272"/>
      <c r="V684" s="272"/>
      <c r="W684" s="272"/>
      <c r="X684" s="272"/>
      <c r="Y684" s="272"/>
      <c r="Z684" s="272"/>
    </row>
    <row r="685" spans="1:26" ht="12.75" customHeight="1" x14ac:dyDescent="0.25">
      <c r="A685" s="272"/>
      <c r="B685" s="272"/>
      <c r="C685" s="272"/>
      <c r="D685" s="272"/>
      <c r="E685" s="272"/>
      <c r="F685" s="272"/>
      <c r="G685" s="272"/>
      <c r="H685" s="272"/>
      <c r="I685" s="272"/>
      <c r="J685" s="272"/>
      <c r="K685" s="272"/>
      <c r="L685" s="272"/>
      <c r="M685" s="272"/>
      <c r="N685" s="272"/>
      <c r="O685" s="272"/>
      <c r="P685" s="272"/>
      <c r="Q685" s="272"/>
      <c r="R685" s="272"/>
      <c r="S685" s="272"/>
      <c r="T685" s="272"/>
      <c r="U685" s="272"/>
      <c r="V685" s="272"/>
      <c r="W685" s="272"/>
      <c r="X685" s="272"/>
      <c r="Y685" s="272"/>
      <c r="Z685" s="272"/>
    </row>
    <row r="686" spans="1:26" ht="12.75" customHeight="1" x14ac:dyDescent="0.25">
      <c r="A686" s="272"/>
      <c r="B686" s="272"/>
      <c r="C686" s="272"/>
      <c r="D686" s="272"/>
      <c r="E686" s="272"/>
      <c r="F686" s="272"/>
      <c r="G686" s="272"/>
      <c r="H686" s="272"/>
      <c r="I686" s="272"/>
      <c r="J686" s="272"/>
      <c r="K686" s="272"/>
      <c r="L686" s="272"/>
      <c r="M686" s="272"/>
      <c r="N686" s="272"/>
      <c r="O686" s="272"/>
      <c r="P686" s="272"/>
      <c r="Q686" s="272"/>
      <c r="R686" s="272"/>
      <c r="S686" s="272"/>
      <c r="T686" s="272"/>
      <c r="U686" s="272"/>
      <c r="V686" s="272"/>
      <c r="W686" s="272"/>
      <c r="X686" s="272"/>
      <c r="Y686" s="272"/>
      <c r="Z686" s="272"/>
    </row>
    <row r="687" spans="1:26" ht="12.75" customHeight="1" x14ac:dyDescent="0.25">
      <c r="A687" s="272"/>
      <c r="B687" s="272"/>
      <c r="C687" s="272"/>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2"/>
    </row>
    <row r="688" spans="1:26" ht="12.75" customHeight="1" x14ac:dyDescent="0.25">
      <c r="A688" s="272"/>
      <c r="B688" s="272"/>
      <c r="C688" s="272"/>
      <c r="D688" s="272"/>
      <c r="E688" s="272"/>
      <c r="F688" s="272"/>
      <c r="G688" s="272"/>
      <c r="H688" s="272"/>
      <c r="I688" s="272"/>
      <c r="J688" s="272"/>
      <c r="K688" s="272"/>
      <c r="L688" s="272"/>
      <c r="M688" s="272"/>
      <c r="N688" s="272"/>
      <c r="O688" s="272"/>
      <c r="P688" s="272"/>
      <c r="Q688" s="272"/>
      <c r="R688" s="272"/>
      <c r="S688" s="272"/>
      <c r="T688" s="272"/>
      <c r="U688" s="272"/>
      <c r="V688" s="272"/>
      <c r="W688" s="272"/>
      <c r="X688" s="272"/>
      <c r="Y688" s="272"/>
      <c r="Z688" s="272"/>
    </row>
    <row r="689" spans="1:26" ht="12.75" customHeight="1" x14ac:dyDescent="0.25">
      <c r="A689" s="272"/>
      <c r="B689" s="272"/>
      <c r="C689" s="272"/>
      <c r="D689" s="272"/>
      <c r="E689" s="272"/>
      <c r="F689" s="272"/>
      <c r="G689" s="272"/>
      <c r="H689" s="272"/>
      <c r="I689" s="272"/>
      <c r="J689" s="272"/>
      <c r="K689" s="272"/>
      <c r="L689" s="272"/>
      <c r="M689" s="272"/>
      <c r="N689" s="272"/>
      <c r="O689" s="272"/>
      <c r="P689" s="272"/>
      <c r="Q689" s="272"/>
      <c r="R689" s="272"/>
      <c r="S689" s="272"/>
      <c r="T689" s="272"/>
      <c r="U689" s="272"/>
      <c r="V689" s="272"/>
      <c r="W689" s="272"/>
      <c r="X689" s="272"/>
      <c r="Y689" s="272"/>
      <c r="Z689" s="272"/>
    </row>
    <row r="690" spans="1:26" ht="12.75" customHeight="1" x14ac:dyDescent="0.25">
      <c r="A690" s="272"/>
      <c r="B690" s="272"/>
      <c r="C690" s="272"/>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row>
    <row r="691" spans="1:26" ht="12.75" customHeight="1" x14ac:dyDescent="0.25">
      <c r="A691" s="272"/>
      <c r="B691" s="272"/>
      <c r="C691" s="272"/>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row>
    <row r="692" spans="1:26" ht="12.75" customHeight="1" x14ac:dyDescent="0.25">
      <c r="A692" s="272"/>
      <c r="B692" s="272"/>
      <c r="C692" s="272"/>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row>
    <row r="693" spans="1:26" ht="12.75" customHeight="1" x14ac:dyDescent="0.25">
      <c r="A693" s="272"/>
      <c r="B693" s="272"/>
      <c r="C693" s="272"/>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row>
    <row r="694" spans="1:26" ht="12.75" customHeight="1" x14ac:dyDescent="0.25">
      <c r="A694" s="272"/>
      <c r="B694" s="272"/>
      <c r="C694" s="272"/>
      <c r="D694" s="272"/>
      <c r="E694" s="272"/>
      <c r="F694" s="272"/>
      <c r="G694" s="272"/>
      <c r="H694" s="272"/>
      <c r="I694" s="272"/>
      <c r="J694" s="272"/>
      <c r="K694" s="272"/>
      <c r="L694" s="272"/>
      <c r="M694" s="272"/>
      <c r="N694" s="272"/>
      <c r="O694" s="272"/>
      <c r="P694" s="272"/>
      <c r="Q694" s="272"/>
      <c r="R694" s="272"/>
      <c r="S694" s="272"/>
      <c r="T694" s="272"/>
      <c r="U694" s="272"/>
      <c r="V694" s="272"/>
      <c r="W694" s="272"/>
      <c r="X694" s="272"/>
      <c r="Y694" s="272"/>
      <c r="Z694" s="272"/>
    </row>
    <row r="695" spans="1:26" ht="12.75" customHeight="1" x14ac:dyDescent="0.25">
      <c r="A695" s="272"/>
      <c r="B695" s="272"/>
      <c r="C695" s="272"/>
      <c r="D695" s="272"/>
      <c r="E695" s="272"/>
      <c r="F695" s="272"/>
      <c r="G695" s="272"/>
      <c r="H695" s="272"/>
      <c r="I695" s="272"/>
      <c r="J695" s="272"/>
      <c r="K695" s="272"/>
      <c r="L695" s="272"/>
      <c r="M695" s="272"/>
      <c r="N695" s="272"/>
      <c r="O695" s="272"/>
      <c r="P695" s="272"/>
      <c r="Q695" s="272"/>
      <c r="R695" s="272"/>
      <c r="S695" s="272"/>
      <c r="T695" s="272"/>
      <c r="U695" s="272"/>
      <c r="V695" s="272"/>
      <c r="W695" s="272"/>
      <c r="X695" s="272"/>
      <c r="Y695" s="272"/>
      <c r="Z695" s="272"/>
    </row>
    <row r="696" spans="1:26" ht="12.75" customHeight="1" x14ac:dyDescent="0.25">
      <c r="A696" s="272"/>
      <c r="B696" s="272"/>
      <c r="C696" s="272"/>
      <c r="D696" s="272"/>
      <c r="E696" s="272"/>
      <c r="F696" s="272"/>
      <c r="G696" s="272"/>
      <c r="H696" s="272"/>
      <c r="I696" s="272"/>
      <c r="J696" s="272"/>
      <c r="K696" s="272"/>
      <c r="L696" s="272"/>
      <c r="M696" s="272"/>
      <c r="N696" s="272"/>
      <c r="O696" s="272"/>
      <c r="P696" s="272"/>
      <c r="Q696" s="272"/>
      <c r="R696" s="272"/>
      <c r="S696" s="272"/>
      <c r="T696" s="272"/>
      <c r="U696" s="272"/>
      <c r="V696" s="272"/>
      <c r="W696" s="272"/>
      <c r="X696" s="272"/>
      <c r="Y696" s="272"/>
      <c r="Z696" s="272"/>
    </row>
    <row r="697" spans="1:26" ht="12.75" customHeight="1" x14ac:dyDescent="0.25">
      <c r="A697" s="272"/>
      <c r="B697" s="272"/>
      <c r="C697" s="272"/>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row>
    <row r="698" spans="1:26" ht="12.75" customHeight="1" x14ac:dyDescent="0.25">
      <c r="A698" s="272"/>
      <c r="B698" s="272"/>
      <c r="C698" s="272"/>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row>
    <row r="699" spans="1:26" ht="12.75" customHeight="1" x14ac:dyDescent="0.25">
      <c r="A699" s="272"/>
      <c r="B699" s="272"/>
      <c r="C699" s="272"/>
      <c r="D699" s="272"/>
      <c r="E699" s="272"/>
      <c r="F699" s="272"/>
      <c r="G699" s="272"/>
      <c r="H699" s="272"/>
      <c r="I699" s="272"/>
      <c r="J699" s="272"/>
      <c r="K699" s="272"/>
      <c r="L699" s="272"/>
      <c r="M699" s="272"/>
      <c r="N699" s="272"/>
      <c r="O699" s="272"/>
      <c r="P699" s="272"/>
      <c r="Q699" s="272"/>
      <c r="R699" s="272"/>
      <c r="S699" s="272"/>
      <c r="T699" s="272"/>
      <c r="U699" s="272"/>
      <c r="V699" s="272"/>
      <c r="W699" s="272"/>
      <c r="X699" s="272"/>
      <c r="Y699" s="272"/>
      <c r="Z699" s="272"/>
    </row>
    <row r="700" spans="1:26" ht="12.75" customHeight="1" x14ac:dyDescent="0.25">
      <c r="A700" s="272"/>
      <c r="B700" s="272"/>
      <c r="C700" s="272"/>
      <c r="D700" s="272"/>
      <c r="E700" s="272"/>
      <c r="F700" s="272"/>
      <c r="G700" s="272"/>
      <c r="H700" s="272"/>
      <c r="I700" s="272"/>
      <c r="J700" s="272"/>
      <c r="K700" s="272"/>
      <c r="L700" s="272"/>
      <c r="M700" s="272"/>
      <c r="N700" s="272"/>
      <c r="O700" s="272"/>
      <c r="P700" s="272"/>
      <c r="Q700" s="272"/>
      <c r="R700" s="272"/>
      <c r="S700" s="272"/>
      <c r="T700" s="272"/>
      <c r="U700" s="272"/>
      <c r="V700" s="272"/>
      <c r="W700" s="272"/>
      <c r="X700" s="272"/>
      <c r="Y700" s="272"/>
      <c r="Z700" s="272"/>
    </row>
    <row r="701" spans="1:26" ht="12.75" customHeight="1" x14ac:dyDescent="0.25">
      <c r="A701" s="272"/>
      <c r="B701" s="272"/>
      <c r="C701" s="272"/>
      <c r="D701" s="272"/>
      <c r="E701" s="272"/>
      <c r="F701" s="272"/>
      <c r="G701" s="272"/>
      <c r="H701" s="272"/>
      <c r="I701" s="272"/>
      <c r="J701" s="272"/>
      <c r="K701" s="272"/>
      <c r="L701" s="272"/>
      <c r="M701" s="272"/>
      <c r="N701" s="272"/>
      <c r="O701" s="272"/>
      <c r="P701" s="272"/>
      <c r="Q701" s="272"/>
      <c r="R701" s="272"/>
      <c r="S701" s="272"/>
      <c r="T701" s="272"/>
      <c r="U701" s="272"/>
      <c r="V701" s="272"/>
      <c r="W701" s="272"/>
      <c r="X701" s="272"/>
      <c r="Y701" s="272"/>
      <c r="Z701" s="272"/>
    </row>
    <row r="702" spans="1:26" ht="12.75" customHeight="1" x14ac:dyDescent="0.25">
      <c r="A702" s="272"/>
      <c r="B702" s="272"/>
      <c r="C702" s="272"/>
      <c r="D702" s="272"/>
      <c r="E702" s="272"/>
      <c r="F702" s="272"/>
      <c r="G702" s="272"/>
      <c r="H702" s="272"/>
      <c r="I702" s="272"/>
      <c r="J702" s="272"/>
      <c r="K702" s="272"/>
      <c r="L702" s="272"/>
      <c r="M702" s="272"/>
      <c r="N702" s="272"/>
      <c r="O702" s="272"/>
      <c r="P702" s="272"/>
      <c r="Q702" s="272"/>
      <c r="R702" s="272"/>
      <c r="S702" s="272"/>
      <c r="T702" s="272"/>
      <c r="U702" s="272"/>
      <c r="V702" s="272"/>
      <c r="W702" s="272"/>
      <c r="X702" s="272"/>
      <c r="Y702" s="272"/>
      <c r="Z702" s="272"/>
    </row>
    <row r="703" spans="1:26" ht="12.75" customHeight="1" x14ac:dyDescent="0.25">
      <c r="A703" s="272"/>
      <c r="B703" s="272"/>
      <c r="C703" s="272"/>
      <c r="D703" s="272"/>
      <c r="E703" s="272"/>
      <c r="F703" s="272"/>
      <c r="G703" s="272"/>
      <c r="H703" s="272"/>
      <c r="I703" s="272"/>
      <c r="J703" s="272"/>
      <c r="K703" s="272"/>
      <c r="L703" s="272"/>
      <c r="M703" s="272"/>
      <c r="N703" s="272"/>
      <c r="O703" s="272"/>
      <c r="P703" s="272"/>
      <c r="Q703" s="272"/>
      <c r="R703" s="272"/>
      <c r="S703" s="272"/>
      <c r="T703" s="272"/>
      <c r="U703" s="272"/>
      <c r="V703" s="272"/>
      <c r="W703" s="272"/>
      <c r="X703" s="272"/>
      <c r="Y703" s="272"/>
      <c r="Z703" s="272"/>
    </row>
    <row r="704" spans="1:26" ht="12.75" customHeight="1" x14ac:dyDescent="0.25">
      <c r="A704" s="272"/>
      <c r="B704" s="272"/>
      <c r="C704" s="272"/>
      <c r="D704" s="272"/>
      <c r="E704" s="272"/>
      <c r="F704" s="272"/>
      <c r="G704" s="272"/>
      <c r="H704" s="272"/>
      <c r="I704" s="272"/>
      <c r="J704" s="272"/>
      <c r="K704" s="272"/>
      <c r="L704" s="272"/>
      <c r="M704" s="272"/>
      <c r="N704" s="272"/>
      <c r="O704" s="272"/>
      <c r="P704" s="272"/>
      <c r="Q704" s="272"/>
      <c r="R704" s="272"/>
      <c r="S704" s="272"/>
      <c r="T704" s="272"/>
      <c r="U704" s="272"/>
      <c r="V704" s="272"/>
      <c r="W704" s="272"/>
      <c r="X704" s="272"/>
      <c r="Y704" s="272"/>
      <c r="Z704" s="272"/>
    </row>
    <row r="705" spans="1:26" ht="12.75" customHeight="1" x14ac:dyDescent="0.25">
      <c r="A705" s="272"/>
      <c r="B705" s="272"/>
      <c r="C705" s="272"/>
      <c r="D705" s="272"/>
      <c r="E705" s="272"/>
      <c r="F705" s="272"/>
      <c r="G705" s="272"/>
      <c r="H705" s="272"/>
      <c r="I705" s="272"/>
      <c r="J705" s="272"/>
      <c r="K705" s="272"/>
      <c r="L705" s="272"/>
      <c r="M705" s="272"/>
      <c r="N705" s="272"/>
      <c r="O705" s="272"/>
      <c r="P705" s="272"/>
      <c r="Q705" s="272"/>
      <c r="R705" s="272"/>
      <c r="S705" s="272"/>
      <c r="T705" s="272"/>
      <c r="U705" s="272"/>
      <c r="V705" s="272"/>
      <c r="W705" s="272"/>
      <c r="X705" s="272"/>
      <c r="Y705" s="272"/>
      <c r="Z705" s="272"/>
    </row>
    <row r="706" spans="1:26" ht="12.75" customHeight="1" x14ac:dyDescent="0.25">
      <c r="A706" s="272"/>
      <c r="B706" s="272"/>
      <c r="C706" s="272"/>
      <c r="D706" s="272"/>
      <c r="E706" s="272"/>
      <c r="F706" s="272"/>
      <c r="G706" s="272"/>
      <c r="H706" s="272"/>
      <c r="I706" s="272"/>
      <c r="J706" s="272"/>
      <c r="K706" s="272"/>
      <c r="L706" s="272"/>
      <c r="M706" s="272"/>
      <c r="N706" s="272"/>
      <c r="O706" s="272"/>
      <c r="P706" s="272"/>
      <c r="Q706" s="272"/>
      <c r="R706" s="272"/>
      <c r="S706" s="272"/>
      <c r="T706" s="272"/>
      <c r="U706" s="272"/>
      <c r="V706" s="272"/>
      <c r="W706" s="272"/>
      <c r="X706" s="272"/>
      <c r="Y706" s="272"/>
      <c r="Z706" s="272"/>
    </row>
    <row r="707" spans="1:26" ht="12.75" customHeight="1" x14ac:dyDescent="0.25">
      <c r="A707" s="272"/>
      <c r="B707" s="272"/>
      <c r="C707" s="272"/>
      <c r="D707" s="272"/>
      <c r="E707" s="272"/>
      <c r="F707" s="272"/>
      <c r="G707" s="272"/>
      <c r="H707" s="272"/>
      <c r="I707" s="272"/>
      <c r="J707" s="272"/>
      <c r="K707" s="272"/>
      <c r="L707" s="272"/>
      <c r="M707" s="272"/>
      <c r="N707" s="272"/>
      <c r="O707" s="272"/>
      <c r="P707" s="272"/>
      <c r="Q707" s="272"/>
      <c r="R707" s="272"/>
      <c r="S707" s="272"/>
      <c r="T707" s="272"/>
      <c r="U707" s="272"/>
      <c r="V707" s="272"/>
      <c r="W707" s="272"/>
      <c r="X707" s="272"/>
      <c r="Y707" s="272"/>
      <c r="Z707" s="272"/>
    </row>
    <row r="708" spans="1:26" ht="12.75" customHeight="1" x14ac:dyDescent="0.25">
      <c r="A708" s="272"/>
      <c r="B708" s="272"/>
      <c r="C708" s="272"/>
      <c r="D708" s="272"/>
      <c r="E708" s="272"/>
      <c r="F708" s="272"/>
      <c r="G708" s="272"/>
      <c r="H708" s="272"/>
      <c r="I708" s="272"/>
      <c r="J708" s="272"/>
      <c r="K708" s="272"/>
      <c r="L708" s="272"/>
      <c r="M708" s="272"/>
      <c r="N708" s="272"/>
      <c r="O708" s="272"/>
      <c r="P708" s="272"/>
      <c r="Q708" s="272"/>
      <c r="R708" s="272"/>
      <c r="S708" s="272"/>
      <c r="T708" s="272"/>
      <c r="U708" s="272"/>
      <c r="V708" s="272"/>
      <c r="W708" s="272"/>
      <c r="X708" s="272"/>
      <c r="Y708" s="272"/>
      <c r="Z708" s="272"/>
    </row>
    <row r="709" spans="1:26" ht="12.75" customHeight="1" x14ac:dyDescent="0.25">
      <c r="A709" s="272"/>
      <c r="B709" s="272"/>
      <c r="C709" s="272"/>
      <c r="D709" s="272"/>
      <c r="E709" s="272"/>
      <c r="F709" s="272"/>
      <c r="G709" s="272"/>
      <c r="H709" s="272"/>
      <c r="I709" s="272"/>
      <c r="J709" s="272"/>
      <c r="K709" s="272"/>
      <c r="L709" s="272"/>
      <c r="M709" s="272"/>
      <c r="N709" s="272"/>
      <c r="O709" s="272"/>
      <c r="P709" s="272"/>
      <c r="Q709" s="272"/>
      <c r="R709" s="272"/>
      <c r="S709" s="272"/>
      <c r="T709" s="272"/>
      <c r="U709" s="272"/>
      <c r="V709" s="272"/>
      <c r="W709" s="272"/>
      <c r="X709" s="272"/>
      <c r="Y709" s="272"/>
      <c r="Z709" s="272"/>
    </row>
    <row r="710" spans="1:26" ht="12.75" customHeight="1" x14ac:dyDescent="0.25">
      <c r="A710" s="272"/>
      <c r="B710" s="272"/>
      <c r="C710" s="272"/>
      <c r="D710" s="272"/>
      <c r="E710" s="272"/>
      <c r="F710" s="272"/>
      <c r="G710" s="272"/>
      <c r="H710" s="272"/>
      <c r="I710" s="272"/>
      <c r="J710" s="272"/>
      <c r="K710" s="272"/>
      <c r="L710" s="272"/>
      <c r="M710" s="272"/>
      <c r="N710" s="272"/>
      <c r="O710" s="272"/>
      <c r="P710" s="272"/>
      <c r="Q710" s="272"/>
      <c r="R710" s="272"/>
      <c r="S710" s="272"/>
      <c r="T710" s="272"/>
      <c r="U710" s="272"/>
      <c r="V710" s="272"/>
      <c r="W710" s="272"/>
      <c r="X710" s="272"/>
      <c r="Y710" s="272"/>
      <c r="Z710" s="272"/>
    </row>
    <row r="711" spans="1:26" ht="12.75" customHeight="1" x14ac:dyDescent="0.25">
      <c r="A711" s="272"/>
      <c r="B711" s="272"/>
      <c r="C711" s="272"/>
      <c r="D711" s="272"/>
      <c r="E711" s="272"/>
      <c r="F711" s="272"/>
      <c r="G711" s="272"/>
      <c r="H711" s="272"/>
      <c r="I711" s="272"/>
      <c r="J711" s="272"/>
      <c r="K711" s="272"/>
      <c r="L711" s="272"/>
      <c r="M711" s="272"/>
      <c r="N711" s="272"/>
      <c r="O711" s="272"/>
      <c r="P711" s="272"/>
      <c r="Q711" s="272"/>
      <c r="R711" s="272"/>
      <c r="S711" s="272"/>
      <c r="T711" s="272"/>
      <c r="U711" s="272"/>
      <c r="V711" s="272"/>
      <c r="W711" s="272"/>
      <c r="X711" s="272"/>
      <c r="Y711" s="272"/>
      <c r="Z711" s="272"/>
    </row>
    <row r="712" spans="1:26" ht="12.75" customHeight="1" x14ac:dyDescent="0.25">
      <c r="A712" s="272"/>
      <c r="B712" s="272"/>
      <c r="C712" s="272"/>
      <c r="D712" s="272"/>
      <c r="E712" s="272"/>
      <c r="F712" s="272"/>
      <c r="G712" s="272"/>
      <c r="H712" s="272"/>
      <c r="I712" s="272"/>
      <c r="J712" s="272"/>
      <c r="K712" s="272"/>
      <c r="L712" s="272"/>
      <c r="M712" s="272"/>
      <c r="N712" s="272"/>
      <c r="O712" s="272"/>
      <c r="P712" s="272"/>
      <c r="Q712" s="272"/>
      <c r="R712" s="272"/>
      <c r="S712" s="272"/>
      <c r="T712" s="272"/>
      <c r="U712" s="272"/>
      <c r="V712" s="272"/>
      <c r="W712" s="272"/>
      <c r="X712" s="272"/>
      <c r="Y712" s="272"/>
      <c r="Z712" s="272"/>
    </row>
    <row r="713" spans="1:26" ht="12.75" customHeight="1" x14ac:dyDescent="0.25">
      <c r="A713" s="272"/>
      <c r="B713" s="272"/>
      <c r="C713" s="272"/>
      <c r="D713" s="272"/>
      <c r="E713" s="272"/>
      <c r="F713" s="272"/>
      <c r="G713" s="272"/>
      <c r="H713" s="272"/>
      <c r="I713" s="272"/>
      <c r="J713" s="272"/>
      <c r="K713" s="272"/>
      <c r="L713" s="272"/>
      <c r="M713" s="272"/>
      <c r="N713" s="272"/>
      <c r="O713" s="272"/>
      <c r="P713" s="272"/>
      <c r="Q713" s="272"/>
      <c r="R713" s="272"/>
      <c r="S713" s="272"/>
      <c r="T713" s="272"/>
      <c r="U713" s="272"/>
      <c r="V713" s="272"/>
      <c r="W713" s="272"/>
      <c r="X713" s="272"/>
      <c r="Y713" s="272"/>
      <c r="Z713" s="272"/>
    </row>
    <row r="714" spans="1:26" ht="12.75" customHeight="1" x14ac:dyDescent="0.25">
      <c r="A714" s="272"/>
      <c r="B714" s="272"/>
      <c r="C714" s="272"/>
      <c r="D714" s="272"/>
      <c r="E714" s="272"/>
      <c r="F714" s="272"/>
      <c r="G714" s="272"/>
      <c r="H714" s="272"/>
      <c r="I714" s="272"/>
      <c r="J714" s="272"/>
      <c r="K714" s="272"/>
      <c r="L714" s="272"/>
      <c r="M714" s="272"/>
      <c r="N714" s="272"/>
      <c r="O714" s="272"/>
      <c r="P714" s="272"/>
      <c r="Q714" s="272"/>
      <c r="R714" s="272"/>
      <c r="S714" s="272"/>
      <c r="T714" s="272"/>
      <c r="U714" s="272"/>
      <c r="V714" s="272"/>
      <c r="W714" s="272"/>
      <c r="X714" s="272"/>
      <c r="Y714" s="272"/>
      <c r="Z714" s="272"/>
    </row>
    <row r="715" spans="1:26" ht="12.75" customHeight="1" x14ac:dyDescent="0.25">
      <c r="A715" s="272"/>
      <c r="B715" s="272"/>
      <c r="C715" s="272"/>
      <c r="D715" s="272"/>
      <c r="E715" s="272"/>
      <c r="F715" s="272"/>
      <c r="G715" s="272"/>
      <c r="H715" s="272"/>
      <c r="I715" s="272"/>
      <c r="J715" s="272"/>
      <c r="K715" s="272"/>
      <c r="L715" s="272"/>
      <c r="M715" s="272"/>
      <c r="N715" s="272"/>
      <c r="O715" s="272"/>
      <c r="P715" s="272"/>
      <c r="Q715" s="272"/>
      <c r="R715" s="272"/>
      <c r="S715" s="272"/>
      <c r="T715" s="272"/>
      <c r="U715" s="272"/>
      <c r="V715" s="272"/>
      <c r="W715" s="272"/>
      <c r="X715" s="272"/>
      <c r="Y715" s="272"/>
      <c r="Z715" s="272"/>
    </row>
    <row r="716" spans="1:26" ht="12.75" customHeight="1" x14ac:dyDescent="0.25">
      <c r="A716" s="272"/>
      <c r="B716" s="272"/>
      <c r="C716" s="272"/>
      <c r="D716" s="272"/>
      <c r="E716" s="272"/>
      <c r="F716" s="272"/>
      <c r="G716" s="272"/>
      <c r="H716" s="272"/>
      <c r="I716" s="272"/>
      <c r="J716" s="272"/>
      <c r="K716" s="272"/>
      <c r="L716" s="272"/>
      <c r="M716" s="272"/>
      <c r="N716" s="272"/>
      <c r="O716" s="272"/>
      <c r="P716" s="272"/>
      <c r="Q716" s="272"/>
      <c r="R716" s="272"/>
      <c r="S716" s="272"/>
      <c r="T716" s="272"/>
      <c r="U716" s="272"/>
      <c r="V716" s="272"/>
      <c r="W716" s="272"/>
      <c r="X716" s="272"/>
      <c r="Y716" s="272"/>
      <c r="Z716" s="272"/>
    </row>
    <row r="717" spans="1:26" ht="12.75" customHeight="1" x14ac:dyDescent="0.25">
      <c r="A717" s="272"/>
      <c r="B717" s="272"/>
      <c r="C717" s="272"/>
      <c r="D717" s="272"/>
      <c r="E717" s="272"/>
      <c r="F717" s="272"/>
      <c r="G717" s="272"/>
      <c r="H717" s="272"/>
      <c r="I717" s="272"/>
      <c r="J717" s="272"/>
      <c r="K717" s="272"/>
      <c r="L717" s="272"/>
      <c r="M717" s="272"/>
      <c r="N717" s="272"/>
      <c r="O717" s="272"/>
      <c r="P717" s="272"/>
      <c r="Q717" s="272"/>
      <c r="R717" s="272"/>
      <c r="S717" s="272"/>
      <c r="T717" s="272"/>
      <c r="U717" s="272"/>
      <c r="V717" s="272"/>
      <c r="W717" s="272"/>
      <c r="X717" s="272"/>
      <c r="Y717" s="272"/>
      <c r="Z717" s="272"/>
    </row>
    <row r="718" spans="1:26" ht="12.75" customHeight="1" x14ac:dyDescent="0.25">
      <c r="A718" s="272"/>
      <c r="B718" s="272"/>
      <c r="C718" s="272"/>
      <c r="D718" s="272"/>
      <c r="E718" s="272"/>
      <c r="F718" s="272"/>
      <c r="G718" s="272"/>
      <c r="H718" s="272"/>
      <c r="I718" s="272"/>
      <c r="J718" s="272"/>
      <c r="K718" s="272"/>
      <c r="L718" s="272"/>
      <c r="M718" s="272"/>
      <c r="N718" s="272"/>
      <c r="O718" s="272"/>
      <c r="P718" s="272"/>
      <c r="Q718" s="272"/>
      <c r="R718" s="272"/>
      <c r="S718" s="272"/>
      <c r="T718" s="272"/>
      <c r="U718" s="272"/>
      <c r="V718" s="272"/>
      <c r="W718" s="272"/>
      <c r="X718" s="272"/>
      <c r="Y718" s="272"/>
      <c r="Z718" s="272"/>
    </row>
    <row r="719" spans="1:26" ht="12.75" customHeight="1" x14ac:dyDescent="0.25">
      <c r="A719" s="272"/>
      <c r="B719" s="272"/>
      <c r="C719" s="272"/>
      <c r="D719" s="272"/>
      <c r="E719" s="272"/>
      <c r="F719" s="272"/>
      <c r="G719" s="272"/>
      <c r="H719" s="272"/>
      <c r="I719" s="272"/>
      <c r="J719" s="272"/>
      <c r="K719" s="272"/>
      <c r="L719" s="272"/>
      <c r="M719" s="272"/>
      <c r="N719" s="272"/>
      <c r="O719" s="272"/>
      <c r="P719" s="272"/>
      <c r="Q719" s="272"/>
      <c r="R719" s="272"/>
      <c r="S719" s="272"/>
      <c r="T719" s="272"/>
      <c r="U719" s="272"/>
      <c r="V719" s="272"/>
      <c r="W719" s="272"/>
      <c r="X719" s="272"/>
      <c r="Y719" s="272"/>
      <c r="Z719" s="272"/>
    </row>
    <row r="720" spans="1:26" ht="12.75" customHeight="1" x14ac:dyDescent="0.25">
      <c r="A720" s="272"/>
      <c r="B720" s="272"/>
      <c r="C720" s="272"/>
      <c r="D720" s="272"/>
      <c r="E720" s="272"/>
      <c r="F720" s="272"/>
      <c r="G720" s="272"/>
      <c r="H720" s="272"/>
      <c r="I720" s="272"/>
      <c r="J720" s="272"/>
      <c r="K720" s="272"/>
      <c r="L720" s="272"/>
      <c r="M720" s="272"/>
      <c r="N720" s="272"/>
      <c r="O720" s="272"/>
      <c r="P720" s="272"/>
      <c r="Q720" s="272"/>
      <c r="R720" s="272"/>
      <c r="S720" s="272"/>
      <c r="T720" s="272"/>
      <c r="U720" s="272"/>
      <c r="V720" s="272"/>
      <c r="W720" s="272"/>
      <c r="X720" s="272"/>
      <c r="Y720" s="272"/>
      <c r="Z720" s="272"/>
    </row>
    <row r="721" spans="1:26" ht="12.75" customHeight="1" x14ac:dyDescent="0.25">
      <c r="A721" s="272"/>
      <c r="B721" s="272"/>
      <c r="C721" s="272"/>
      <c r="D721" s="272"/>
      <c r="E721" s="272"/>
      <c r="F721" s="272"/>
      <c r="G721" s="272"/>
      <c r="H721" s="272"/>
      <c r="I721" s="272"/>
      <c r="J721" s="272"/>
      <c r="K721" s="272"/>
      <c r="L721" s="272"/>
      <c r="M721" s="272"/>
      <c r="N721" s="272"/>
      <c r="O721" s="272"/>
      <c r="P721" s="272"/>
      <c r="Q721" s="272"/>
      <c r="R721" s="272"/>
      <c r="S721" s="272"/>
      <c r="T721" s="272"/>
      <c r="U721" s="272"/>
      <c r="V721" s="272"/>
      <c r="W721" s="272"/>
      <c r="X721" s="272"/>
      <c r="Y721" s="272"/>
      <c r="Z721" s="272"/>
    </row>
    <row r="722" spans="1:26" ht="12.75" customHeight="1" x14ac:dyDescent="0.25">
      <c r="A722" s="272"/>
      <c r="B722" s="272"/>
      <c r="C722" s="272"/>
      <c r="D722" s="272"/>
      <c r="E722" s="272"/>
      <c r="F722" s="272"/>
      <c r="G722" s="272"/>
      <c r="H722" s="272"/>
      <c r="I722" s="272"/>
      <c r="J722" s="272"/>
      <c r="K722" s="272"/>
      <c r="L722" s="272"/>
      <c r="M722" s="272"/>
      <c r="N722" s="272"/>
      <c r="O722" s="272"/>
      <c r="P722" s="272"/>
      <c r="Q722" s="272"/>
      <c r="R722" s="272"/>
      <c r="S722" s="272"/>
      <c r="T722" s="272"/>
      <c r="U722" s="272"/>
      <c r="V722" s="272"/>
      <c r="W722" s="272"/>
      <c r="X722" s="272"/>
      <c r="Y722" s="272"/>
      <c r="Z722" s="272"/>
    </row>
    <row r="723" spans="1:26" ht="12.75" customHeight="1" x14ac:dyDescent="0.25">
      <c r="A723" s="272"/>
      <c r="B723" s="272"/>
      <c r="C723" s="272"/>
      <c r="D723" s="272"/>
      <c r="E723" s="272"/>
      <c r="F723" s="272"/>
      <c r="G723" s="272"/>
      <c r="H723" s="272"/>
      <c r="I723" s="272"/>
      <c r="J723" s="272"/>
      <c r="K723" s="272"/>
      <c r="L723" s="272"/>
      <c r="M723" s="272"/>
      <c r="N723" s="272"/>
      <c r="O723" s="272"/>
      <c r="P723" s="272"/>
      <c r="Q723" s="272"/>
      <c r="R723" s="272"/>
      <c r="S723" s="272"/>
      <c r="T723" s="272"/>
      <c r="U723" s="272"/>
      <c r="V723" s="272"/>
      <c r="W723" s="272"/>
      <c r="X723" s="272"/>
      <c r="Y723" s="272"/>
      <c r="Z723" s="272"/>
    </row>
    <row r="724" spans="1:26" ht="12.75" customHeight="1" x14ac:dyDescent="0.25">
      <c r="A724" s="272"/>
      <c r="B724" s="272"/>
      <c r="C724" s="272"/>
      <c r="D724" s="272"/>
      <c r="E724" s="272"/>
      <c r="F724" s="272"/>
      <c r="G724" s="272"/>
      <c r="H724" s="272"/>
      <c r="I724" s="272"/>
      <c r="J724" s="272"/>
      <c r="K724" s="272"/>
      <c r="L724" s="272"/>
      <c r="M724" s="272"/>
      <c r="N724" s="272"/>
      <c r="O724" s="272"/>
      <c r="P724" s="272"/>
      <c r="Q724" s="272"/>
      <c r="R724" s="272"/>
      <c r="S724" s="272"/>
      <c r="T724" s="272"/>
      <c r="U724" s="272"/>
      <c r="V724" s="272"/>
      <c r="W724" s="272"/>
      <c r="X724" s="272"/>
      <c r="Y724" s="272"/>
      <c r="Z724" s="272"/>
    </row>
    <row r="725" spans="1:26" ht="12.75" customHeight="1" x14ac:dyDescent="0.25">
      <c r="A725" s="272"/>
      <c r="B725" s="272"/>
      <c r="C725" s="272"/>
      <c r="D725" s="272"/>
      <c r="E725" s="272"/>
      <c r="F725" s="272"/>
      <c r="G725" s="272"/>
      <c r="H725" s="272"/>
      <c r="I725" s="272"/>
      <c r="J725" s="272"/>
      <c r="K725" s="272"/>
      <c r="L725" s="272"/>
      <c r="M725" s="272"/>
      <c r="N725" s="272"/>
      <c r="O725" s="272"/>
      <c r="P725" s="272"/>
      <c r="Q725" s="272"/>
      <c r="R725" s="272"/>
      <c r="S725" s="272"/>
      <c r="T725" s="272"/>
      <c r="U725" s="272"/>
      <c r="V725" s="272"/>
      <c r="W725" s="272"/>
      <c r="X725" s="272"/>
      <c r="Y725" s="272"/>
      <c r="Z725" s="272"/>
    </row>
    <row r="726" spans="1:26" ht="12.75" customHeight="1" x14ac:dyDescent="0.25">
      <c r="A726" s="272"/>
      <c r="B726" s="272"/>
      <c r="C726" s="272"/>
      <c r="D726" s="272"/>
      <c r="E726" s="272"/>
      <c r="F726" s="272"/>
      <c r="G726" s="272"/>
      <c r="H726" s="272"/>
      <c r="I726" s="272"/>
      <c r="J726" s="272"/>
      <c r="K726" s="272"/>
      <c r="L726" s="272"/>
      <c r="M726" s="272"/>
      <c r="N726" s="272"/>
      <c r="O726" s="272"/>
      <c r="P726" s="272"/>
      <c r="Q726" s="272"/>
      <c r="R726" s="272"/>
      <c r="S726" s="272"/>
      <c r="T726" s="272"/>
      <c r="U726" s="272"/>
      <c r="V726" s="272"/>
      <c r="W726" s="272"/>
      <c r="X726" s="272"/>
      <c r="Y726" s="272"/>
      <c r="Z726" s="272"/>
    </row>
    <row r="727" spans="1:26" ht="12.75" customHeight="1" x14ac:dyDescent="0.25">
      <c r="A727" s="272"/>
      <c r="B727" s="272"/>
      <c r="C727" s="272"/>
      <c r="D727" s="272"/>
      <c r="E727" s="272"/>
      <c r="F727" s="272"/>
      <c r="G727" s="272"/>
      <c r="H727" s="272"/>
      <c r="I727" s="272"/>
      <c r="J727" s="272"/>
      <c r="K727" s="272"/>
      <c r="L727" s="272"/>
      <c r="M727" s="272"/>
      <c r="N727" s="272"/>
      <c r="O727" s="272"/>
      <c r="P727" s="272"/>
      <c r="Q727" s="272"/>
      <c r="R727" s="272"/>
      <c r="S727" s="272"/>
      <c r="T727" s="272"/>
      <c r="U727" s="272"/>
      <c r="V727" s="272"/>
      <c r="W727" s="272"/>
      <c r="X727" s="272"/>
      <c r="Y727" s="272"/>
      <c r="Z727" s="272"/>
    </row>
    <row r="728" spans="1:26" ht="12.75" customHeight="1" x14ac:dyDescent="0.25">
      <c r="A728" s="272"/>
      <c r="B728" s="272"/>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row>
    <row r="729" spans="1:26" ht="12.75" customHeight="1" x14ac:dyDescent="0.25">
      <c r="A729" s="272"/>
      <c r="B729" s="272"/>
      <c r="C729" s="272"/>
      <c r="D729" s="272"/>
      <c r="E729" s="272"/>
      <c r="F729" s="272"/>
      <c r="G729" s="272"/>
      <c r="H729" s="272"/>
      <c r="I729" s="272"/>
      <c r="J729" s="272"/>
      <c r="K729" s="272"/>
      <c r="L729" s="272"/>
      <c r="M729" s="272"/>
      <c r="N729" s="272"/>
      <c r="O729" s="272"/>
      <c r="P729" s="272"/>
      <c r="Q729" s="272"/>
      <c r="R729" s="272"/>
      <c r="S729" s="272"/>
      <c r="T729" s="272"/>
      <c r="U729" s="272"/>
      <c r="V729" s="272"/>
      <c r="W729" s="272"/>
      <c r="X729" s="272"/>
      <c r="Y729" s="272"/>
      <c r="Z729" s="272"/>
    </row>
    <row r="730" spans="1:26" ht="12.75" customHeight="1" x14ac:dyDescent="0.25">
      <c r="A730" s="272"/>
      <c r="B730" s="272"/>
      <c r="C730" s="272"/>
      <c r="D730" s="272"/>
      <c r="E730" s="272"/>
      <c r="F730" s="272"/>
      <c r="G730" s="272"/>
      <c r="H730" s="272"/>
      <c r="I730" s="272"/>
      <c r="J730" s="272"/>
      <c r="K730" s="272"/>
      <c r="L730" s="272"/>
      <c r="M730" s="272"/>
      <c r="N730" s="272"/>
      <c r="O730" s="272"/>
      <c r="P730" s="272"/>
      <c r="Q730" s="272"/>
      <c r="R730" s="272"/>
      <c r="S730" s="272"/>
      <c r="T730" s="272"/>
      <c r="U730" s="272"/>
      <c r="V730" s="272"/>
      <c r="W730" s="272"/>
      <c r="X730" s="272"/>
      <c r="Y730" s="272"/>
      <c r="Z730" s="272"/>
    </row>
    <row r="731" spans="1:26" ht="12.75" customHeight="1" x14ac:dyDescent="0.25">
      <c r="A731" s="272"/>
      <c r="B731" s="272"/>
      <c r="C731" s="272"/>
      <c r="D731" s="272"/>
      <c r="E731" s="272"/>
      <c r="F731" s="272"/>
      <c r="G731" s="272"/>
      <c r="H731" s="272"/>
      <c r="I731" s="272"/>
      <c r="J731" s="272"/>
      <c r="K731" s="272"/>
      <c r="L731" s="272"/>
      <c r="M731" s="272"/>
      <c r="N731" s="272"/>
      <c r="O731" s="272"/>
      <c r="P731" s="272"/>
      <c r="Q731" s="272"/>
      <c r="R731" s="272"/>
      <c r="S731" s="272"/>
      <c r="T731" s="272"/>
      <c r="U731" s="272"/>
      <c r="V731" s="272"/>
      <c r="W731" s="272"/>
      <c r="X731" s="272"/>
      <c r="Y731" s="272"/>
      <c r="Z731" s="272"/>
    </row>
    <row r="732" spans="1:26" ht="12.75" customHeight="1" x14ac:dyDescent="0.25">
      <c r="A732" s="272"/>
      <c r="B732" s="272"/>
      <c r="C732" s="272"/>
      <c r="D732" s="272"/>
      <c r="E732" s="272"/>
      <c r="F732" s="272"/>
      <c r="G732" s="272"/>
      <c r="H732" s="272"/>
      <c r="I732" s="272"/>
      <c r="J732" s="272"/>
      <c r="K732" s="272"/>
      <c r="L732" s="272"/>
      <c r="M732" s="272"/>
      <c r="N732" s="272"/>
      <c r="O732" s="272"/>
      <c r="P732" s="272"/>
      <c r="Q732" s="272"/>
      <c r="R732" s="272"/>
      <c r="S732" s="272"/>
      <c r="T732" s="272"/>
      <c r="U732" s="272"/>
      <c r="V732" s="272"/>
      <c r="W732" s="272"/>
      <c r="X732" s="272"/>
      <c r="Y732" s="272"/>
      <c r="Z732" s="272"/>
    </row>
    <row r="733" spans="1:26" ht="12.75" customHeight="1" x14ac:dyDescent="0.25">
      <c r="A733" s="272"/>
      <c r="B733" s="272"/>
      <c r="C733" s="272"/>
      <c r="D733" s="272"/>
      <c r="E733" s="272"/>
      <c r="F733" s="272"/>
      <c r="G733" s="272"/>
      <c r="H733" s="272"/>
      <c r="I733" s="272"/>
      <c r="J733" s="272"/>
      <c r="K733" s="272"/>
      <c r="L733" s="272"/>
      <c r="M733" s="272"/>
      <c r="N733" s="272"/>
      <c r="O733" s="272"/>
      <c r="P733" s="272"/>
      <c r="Q733" s="272"/>
      <c r="R733" s="272"/>
      <c r="S733" s="272"/>
      <c r="T733" s="272"/>
      <c r="U733" s="272"/>
      <c r="V733" s="272"/>
      <c r="W733" s="272"/>
      <c r="X733" s="272"/>
      <c r="Y733" s="272"/>
      <c r="Z733" s="272"/>
    </row>
    <row r="734" spans="1:26" ht="12.75" customHeight="1" x14ac:dyDescent="0.25">
      <c r="A734" s="272"/>
      <c r="B734" s="272"/>
      <c r="C734" s="272"/>
      <c r="D734" s="272"/>
      <c r="E734" s="272"/>
      <c r="F734" s="272"/>
      <c r="G734" s="272"/>
      <c r="H734" s="272"/>
      <c r="I734" s="272"/>
      <c r="J734" s="272"/>
      <c r="K734" s="272"/>
      <c r="L734" s="272"/>
      <c r="M734" s="272"/>
      <c r="N734" s="272"/>
      <c r="O734" s="272"/>
      <c r="P734" s="272"/>
      <c r="Q734" s="272"/>
      <c r="R734" s="272"/>
      <c r="S734" s="272"/>
      <c r="T734" s="272"/>
      <c r="U734" s="272"/>
      <c r="V734" s="272"/>
      <c r="W734" s="272"/>
      <c r="X734" s="272"/>
      <c r="Y734" s="272"/>
      <c r="Z734" s="272"/>
    </row>
    <row r="735" spans="1:26" ht="12.75" customHeight="1" x14ac:dyDescent="0.25">
      <c r="A735" s="272"/>
      <c r="B735" s="272"/>
      <c r="C735" s="272"/>
      <c r="D735" s="272"/>
      <c r="E735" s="272"/>
      <c r="F735" s="272"/>
      <c r="G735" s="272"/>
      <c r="H735" s="272"/>
      <c r="I735" s="272"/>
      <c r="J735" s="272"/>
      <c r="K735" s="272"/>
      <c r="L735" s="272"/>
      <c r="M735" s="272"/>
      <c r="N735" s="272"/>
      <c r="O735" s="272"/>
      <c r="P735" s="272"/>
      <c r="Q735" s="272"/>
      <c r="R735" s="272"/>
      <c r="S735" s="272"/>
      <c r="T735" s="272"/>
      <c r="U735" s="272"/>
      <c r="V735" s="272"/>
      <c r="W735" s="272"/>
      <c r="X735" s="272"/>
      <c r="Y735" s="272"/>
      <c r="Z735" s="272"/>
    </row>
    <row r="736" spans="1:26" ht="12.75" customHeight="1" x14ac:dyDescent="0.25">
      <c r="A736" s="272"/>
      <c r="B736" s="272"/>
      <c r="C736" s="272"/>
      <c r="D736" s="272"/>
      <c r="E736" s="272"/>
      <c r="F736" s="272"/>
      <c r="G736" s="272"/>
      <c r="H736" s="272"/>
      <c r="I736" s="272"/>
      <c r="J736" s="272"/>
      <c r="K736" s="272"/>
      <c r="L736" s="272"/>
      <c r="M736" s="272"/>
      <c r="N736" s="272"/>
      <c r="O736" s="272"/>
      <c r="P736" s="272"/>
      <c r="Q736" s="272"/>
      <c r="R736" s="272"/>
      <c r="S736" s="272"/>
      <c r="T736" s="272"/>
      <c r="U736" s="272"/>
      <c r="V736" s="272"/>
      <c r="W736" s="272"/>
      <c r="X736" s="272"/>
      <c r="Y736" s="272"/>
      <c r="Z736" s="272"/>
    </row>
    <row r="737" spans="1:26" ht="12.75" customHeight="1" x14ac:dyDescent="0.25">
      <c r="A737" s="272"/>
      <c r="B737" s="272"/>
      <c r="C737" s="272"/>
      <c r="D737" s="272"/>
      <c r="E737" s="272"/>
      <c r="F737" s="272"/>
      <c r="G737" s="272"/>
      <c r="H737" s="272"/>
      <c r="I737" s="272"/>
      <c r="J737" s="272"/>
      <c r="K737" s="272"/>
      <c r="L737" s="272"/>
      <c r="M737" s="272"/>
      <c r="N737" s="272"/>
      <c r="O737" s="272"/>
      <c r="P737" s="272"/>
      <c r="Q737" s="272"/>
      <c r="R737" s="272"/>
      <c r="S737" s="272"/>
      <c r="T737" s="272"/>
      <c r="U737" s="272"/>
      <c r="V737" s="272"/>
      <c r="W737" s="272"/>
      <c r="X737" s="272"/>
      <c r="Y737" s="272"/>
      <c r="Z737" s="272"/>
    </row>
    <row r="738" spans="1:26" ht="12.75" customHeight="1" x14ac:dyDescent="0.25">
      <c r="A738" s="272"/>
      <c r="B738" s="272"/>
      <c r="C738" s="272"/>
      <c r="D738" s="272"/>
      <c r="E738" s="272"/>
      <c r="F738" s="272"/>
      <c r="G738" s="272"/>
      <c r="H738" s="272"/>
      <c r="I738" s="272"/>
      <c r="J738" s="272"/>
      <c r="K738" s="272"/>
      <c r="L738" s="272"/>
      <c r="M738" s="272"/>
      <c r="N738" s="272"/>
      <c r="O738" s="272"/>
      <c r="P738" s="272"/>
      <c r="Q738" s="272"/>
      <c r="R738" s="272"/>
      <c r="S738" s="272"/>
      <c r="T738" s="272"/>
      <c r="U738" s="272"/>
      <c r="V738" s="272"/>
      <c r="W738" s="272"/>
      <c r="X738" s="272"/>
      <c r="Y738" s="272"/>
      <c r="Z738" s="272"/>
    </row>
    <row r="739" spans="1:26" ht="12.75" customHeight="1" x14ac:dyDescent="0.25">
      <c r="A739" s="272"/>
      <c r="B739" s="272"/>
      <c r="C739" s="272"/>
      <c r="D739" s="272"/>
      <c r="E739" s="272"/>
      <c r="F739" s="272"/>
      <c r="G739" s="272"/>
      <c r="H739" s="272"/>
      <c r="I739" s="272"/>
      <c r="J739" s="272"/>
      <c r="K739" s="272"/>
      <c r="L739" s="272"/>
      <c r="M739" s="272"/>
      <c r="N739" s="272"/>
      <c r="O739" s="272"/>
      <c r="P739" s="272"/>
      <c r="Q739" s="272"/>
      <c r="R739" s="272"/>
      <c r="S739" s="272"/>
      <c r="T739" s="272"/>
      <c r="U739" s="272"/>
      <c r="V739" s="272"/>
      <c r="W739" s="272"/>
      <c r="X739" s="272"/>
      <c r="Y739" s="272"/>
      <c r="Z739" s="272"/>
    </row>
    <row r="740" spans="1:26" ht="12.75" customHeight="1" x14ac:dyDescent="0.25">
      <c r="A740" s="272"/>
      <c r="B740" s="272"/>
      <c r="C740" s="272"/>
      <c r="D740" s="272"/>
      <c r="E740" s="272"/>
      <c r="F740" s="272"/>
      <c r="G740" s="272"/>
      <c r="H740" s="272"/>
      <c r="I740" s="272"/>
      <c r="J740" s="272"/>
      <c r="K740" s="272"/>
      <c r="L740" s="272"/>
      <c r="M740" s="272"/>
      <c r="N740" s="272"/>
      <c r="O740" s="272"/>
      <c r="P740" s="272"/>
      <c r="Q740" s="272"/>
      <c r="R740" s="272"/>
      <c r="S740" s="272"/>
      <c r="T740" s="272"/>
      <c r="U740" s="272"/>
      <c r="V740" s="272"/>
      <c r="W740" s="272"/>
      <c r="X740" s="272"/>
      <c r="Y740" s="272"/>
      <c r="Z740" s="272"/>
    </row>
    <row r="741" spans="1:26" ht="12.75" customHeight="1" x14ac:dyDescent="0.25">
      <c r="A741" s="272"/>
      <c r="B741" s="272"/>
      <c r="C741" s="272"/>
      <c r="D741" s="272"/>
      <c r="E741" s="272"/>
      <c r="F741" s="272"/>
      <c r="G741" s="272"/>
      <c r="H741" s="272"/>
      <c r="I741" s="272"/>
      <c r="J741" s="272"/>
      <c r="K741" s="272"/>
      <c r="L741" s="272"/>
      <c r="M741" s="272"/>
      <c r="N741" s="272"/>
      <c r="O741" s="272"/>
      <c r="P741" s="272"/>
      <c r="Q741" s="272"/>
      <c r="R741" s="272"/>
      <c r="S741" s="272"/>
      <c r="T741" s="272"/>
      <c r="U741" s="272"/>
      <c r="V741" s="272"/>
      <c r="W741" s="272"/>
      <c r="X741" s="272"/>
      <c r="Y741" s="272"/>
      <c r="Z741" s="272"/>
    </row>
    <row r="742" spans="1:26" ht="12.75" customHeight="1" x14ac:dyDescent="0.25">
      <c r="A742" s="272"/>
      <c r="B742" s="272"/>
      <c r="C742" s="272"/>
      <c r="D742" s="272"/>
      <c r="E742" s="272"/>
      <c r="F742" s="272"/>
      <c r="G742" s="272"/>
      <c r="H742" s="272"/>
      <c r="I742" s="272"/>
      <c r="J742" s="272"/>
      <c r="K742" s="272"/>
      <c r="L742" s="272"/>
      <c r="M742" s="272"/>
      <c r="N742" s="272"/>
      <c r="O742" s="272"/>
      <c r="P742" s="272"/>
      <c r="Q742" s="272"/>
      <c r="R742" s="272"/>
      <c r="S742" s="272"/>
      <c r="T742" s="272"/>
      <c r="U742" s="272"/>
      <c r="V742" s="272"/>
      <c r="W742" s="272"/>
      <c r="X742" s="272"/>
      <c r="Y742" s="272"/>
      <c r="Z742" s="272"/>
    </row>
    <row r="743" spans="1:26" ht="12.75" customHeight="1" x14ac:dyDescent="0.25">
      <c r="A743" s="272"/>
      <c r="B743" s="272"/>
      <c r="C743" s="272"/>
      <c r="D743" s="272"/>
      <c r="E743" s="272"/>
      <c r="F743" s="272"/>
      <c r="G743" s="272"/>
      <c r="H743" s="272"/>
      <c r="I743" s="272"/>
      <c r="J743" s="272"/>
      <c r="K743" s="272"/>
      <c r="L743" s="272"/>
      <c r="M743" s="272"/>
      <c r="N743" s="272"/>
      <c r="O743" s="272"/>
      <c r="P743" s="272"/>
      <c r="Q743" s="272"/>
      <c r="R743" s="272"/>
      <c r="S743" s="272"/>
      <c r="T743" s="272"/>
      <c r="U743" s="272"/>
      <c r="V743" s="272"/>
      <c r="W743" s="272"/>
      <c r="X743" s="272"/>
      <c r="Y743" s="272"/>
      <c r="Z743" s="272"/>
    </row>
    <row r="744" spans="1:26" ht="12.75" customHeight="1" x14ac:dyDescent="0.25">
      <c r="A744" s="272"/>
      <c r="B744" s="272"/>
      <c r="C744" s="272"/>
      <c r="D744" s="272"/>
      <c r="E744" s="272"/>
      <c r="F744" s="272"/>
      <c r="G744" s="272"/>
      <c r="H744" s="272"/>
      <c r="I744" s="272"/>
      <c r="J744" s="272"/>
      <c r="K744" s="272"/>
      <c r="L744" s="272"/>
      <c r="M744" s="272"/>
      <c r="N744" s="272"/>
      <c r="O744" s="272"/>
      <c r="P744" s="272"/>
      <c r="Q744" s="272"/>
      <c r="R744" s="272"/>
      <c r="S744" s="272"/>
      <c r="T744" s="272"/>
      <c r="U744" s="272"/>
      <c r="V744" s="272"/>
      <c r="W744" s="272"/>
      <c r="X744" s="272"/>
      <c r="Y744" s="272"/>
      <c r="Z744" s="272"/>
    </row>
    <row r="745" spans="1:26" ht="12.75" customHeight="1" x14ac:dyDescent="0.25">
      <c r="A745" s="272"/>
      <c r="B745" s="272"/>
      <c r="C745" s="272"/>
      <c r="D745" s="272"/>
      <c r="E745" s="272"/>
      <c r="F745" s="272"/>
      <c r="G745" s="272"/>
      <c r="H745" s="272"/>
      <c r="I745" s="272"/>
      <c r="J745" s="272"/>
      <c r="K745" s="272"/>
      <c r="L745" s="272"/>
      <c r="M745" s="272"/>
      <c r="N745" s="272"/>
      <c r="O745" s="272"/>
      <c r="P745" s="272"/>
      <c r="Q745" s="272"/>
      <c r="R745" s="272"/>
      <c r="S745" s="272"/>
      <c r="T745" s="272"/>
      <c r="U745" s="272"/>
      <c r="V745" s="272"/>
      <c r="W745" s="272"/>
      <c r="X745" s="272"/>
      <c r="Y745" s="272"/>
      <c r="Z745" s="272"/>
    </row>
    <row r="746" spans="1:26" ht="12.75" customHeight="1" x14ac:dyDescent="0.25">
      <c r="A746" s="272"/>
      <c r="B746" s="272"/>
      <c r="C746" s="272"/>
      <c r="D746" s="272"/>
      <c r="E746" s="272"/>
      <c r="F746" s="272"/>
      <c r="G746" s="272"/>
      <c r="H746" s="272"/>
      <c r="I746" s="272"/>
      <c r="J746" s="272"/>
      <c r="K746" s="272"/>
      <c r="L746" s="272"/>
      <c r="M746" s="272"/>
      <c r="N746" s="272"/>
      <c r="O746" s="272"/>
      <c r="P746" s="272"/>
      <c r="Q746" s="272"/>
      <c r="R746" s="272"/>
      <c r="S746" s="272"/>
      <c r="T746" s="272"/>
      <c r="U746" s="272"/>
      <c r="V746" s="272"/>
      <c r="W746" s="272"/>
      <c r="X746" s="272"/>
      <c r="Y746" s="272"/>
      <c r="Z746" s="272"/>
    </row>
    <row r="747" spans="1:26" ht="12.75" customHeight="1" x14ac:dyDescent="0.25">
      <c r="A747" s="272"/>
      <c r="B747" s="272"/>
      <c r="C747" s="272"/>
      <c r="D747" s="272"/>
      <c r="E747" s="272"/>
      <c r="F747" s="272"/>
      <c r="G747" s="272"/>
      <c r="H747" s="272"/>
      <c r="I747" s="272"/>
      <c r="J747" s="272"/>
      <c r="K747" s="272"/>
      <c r="L747" s="272"/>
      <c r="M747" s="272"/>
      <c r="N747" s="272"/>
      <c r="O747" s="272"/>
      <c r="P747" s="272"/>
      <c r="Q747" s="272"/>
      <c r="R747" s="272"/>
      <c r="S747" s="272"/>
      <c r="T747" s="272"/>
      <c r="U747" s="272"/>
      <c r="V747" s="272"/>
      <c r="W747" s="272"/>
      <c r="X747" s="272"/>
      <c r="Y747" s="272"/>
      <c r="Z747" s="272"/>
    </row>
    <row r="748" spans="1:26" ht="12.75" customHeight="1" x14ac:dyDescent="0.25">
      <c r="A748" s="272"/>
      <c r="B748" s="272"/>
      <c r="C748" s="272"/>
      <c r="D748" s="272"/>
      <c r="E748" s="272"/>
      <c r="F748" s="272"/>
      <c r="G748" s="272"/>
      <c r="H748" s="272"/>
      <c r="I748" s="272"/>
      <c r="J748" s="272"/>
      <c r="K748" s="272"/>
      <c r="L748" s="272"/>
      <c r="M748" s="272"/>
      <c r="N748" s="272"/>
      <c r="O748" s="272"/>
      <c r="P748" s="272"/>
      <c r="Q748" s="272"/>
      <c r="R748" s="272"/>
      <c r="S748" s="272"/>
      <c r="T748" s="272"/>
      <c r="U748" s="272"/>
      <c r="V748" s="272"/>
      <c r="W748" s="272"/>
      <c r="X748" s="272"/>
      <c r="Y748" s="272"/>
      <c r="Z748" s="272"/>
    </row>
    <row r="749" spans="1:26" ht="12.75" customHeight="1" x14ac:dyDescent="0.25">
      <c r="A749" s="272"/>
      <c r="B749" s="272"/>
      <c r="C749" s="272"/>
      <c r="D749" s="272"/>
      <c r="E749" s="272"/>
      <c r="F749" s="272"/>
      <c r="G749" s="272"/>
      <c r="H749" s="272"/>
      <c r="I749" s="272"/>
      <c r="J749" s="272"/>
      <c r="K749" s="272"/>
      <c r="L749" s="272"/>
      <c r="M749" s="272"/>
      <c r="N749" s="272"/>
      <c r="O749" s="272"/>
      <c r="P749" s="272"/>
      <c r="Q749" s="272"/>
      <c r="R749" s="272"/>
      <c r="S749" s="272"/>
      <c r="T749" s="272"/>
      <c r="U749" s="272"/>
      <c r="V749" s="272"/>
      <c r="W749" s="272"/>
      <c r="X749" s="272"/>
      <c r="Y749" s="272"/>
      <c r="Z749" s="272"/>
    </row>
    <row r="750" spans="1:26" ht="12.75" customHeight="1" x14ac:dyDescent="0.25">
      <c r="A750" s="272"/>
      <c r="B750" s="272"/>
      <c r="C750" s="272"/>
      <c r="D750" s="272"/>
      <c r="E750" s="272"/>
      <c r="F750" s="272"/>
      <c r="G750" s="272"/>
      <c r="H750" s="272"/>
      <c r="I750" s="272"/>
      <c r="J750" s="272"/>
      <c r="K750" s="272"/>
      <c r="L750" s="272"/>
      <c r="M750" s="272"/>
      <c r="N750" s="272"/>
      <c r="O750" s="272"/>
      <c r="P750" s="272"/>
      <c r="Q750" s="272"/>
      <c r="R750" s="272"/>
      <c r="S750" s="272"/>
      <c r="T750" s="272"/>
      <c r="U750" s="272"/>
      <c r="V750" s="272"/>
      <c r="W750" s="272"/>
      <c r="X750" s="272"/>
      <c r="Y750" s="272"/>
      <c r="Z750" s="272"/>
    </row>
    <row r="751" spans="1:26" ht="12.75" customHeight="1" x14ac:dyDescent="0.25">
      <c r="A751" s="272"/>
      <c r="B751" s="272"/>
      <c r="C751" s="272"/>
      <c r="D751" s="272"/>
      <c r="E751" s="272"/>
      <c r="F751" s="272"/>
      <c r="G751" s="272"/>
      <c r="H751" s="272"/>
      <c r="I751" s="272"/>
      <c r="J751" s="272"/>
      <c r="K751" s="272"/>
      <c r="L751" s="272"/>
      <c r="M751" s="272"/>
      <c r="N751" s="272"/>
      <c r="O751" s="272"/>
      <c r="P751" s="272"/>
      <c r="Q751" s="272"/>
      <c r="R751" s="272"/>
      <c r="S751" s="272"/>
      <c r="T751" s="272"/>
      <c r="U751" s="272"/>
      <c r="V751" s="272"/>
      <c r="W751" s="272"/>
      <c r="X751" s="272"/>
      <c r="Y751" s="272"/>
      <c r="Z751" s="272"/>
    </row>
    <row r="752" spans="1:26" ht="12.75" customHeight="1" x14ac:dyDescent="0.25">
      <c r="A752" s="272"/>
      <c r="B752" s="272"/>
      <c r="C752" s="272"/>
      <c r="D752" s="272"/>
      <c r="E752" s="272"/>
      <c r="F752" s="272"/>
      <c r="G752" s="272"/>
      <c r="H752" s="272"/>
      <c r="I752" s="272"/>
      <c r="J752" s="272"/>
      <c r="K752" s="272"/>
      <c r="L752" s="272"/>
      <c r="M752" s="272"/>
      <c r="N752" s="272"/>
      <c r="O752" s="272"/>
      <c r="P752" s="272"/>
      <c r="Q752" s="272"/>
      <c r="R752" s="272"/>
      <c r="S752" s="272"/>
      <c r="T752" s="272"/>
      <c r="U752" s="272"/>
      <c r="V752" s="272"/>
      <c r="W752" s="272"/>
      <c r="X752" s="272"/>
      <c r="Y752" s="272"/>
      <c r="Z752" s="272"/>
    </row>
    <row r="753" spans="1:26" ht="12.75" customHeight="1" x14ac:dyDescent="0.25">
      <c r="A753" s="272"/>
      <c r="B753" s="272"/>
      <c r="C753" s="272"/>
      <c r="D753" s="272"/>
      <c r="E753" s="272"/>
      <c r="F753" s="272"/>
      <c r="G753" s="272"/>
      <c r="H753" s="272"/>
      <c r="I753" s="272"/>
      <c r="J753" s="272"/>
      <c r="K753" s="272"/>
      <c r="L753" s="272"/>
      <c r="M753" s="272"/>
      <c r="N753" s="272"/>
      <c r="O753" s="272"/>
      <c r="P753" s="272"/>
      <c r="Q753" s="272"/>
      <c r="R753" s="272"/>
      <c r="S753" s="272"/>
      <c r="T753" s="272"/>
      <c r="U753" s="272"/>
      <c r="V753" s="272"/>
      <c r="W753" s="272"/>
      <c r="X753" s="272"/>
      <c r="Y753" s="272"/>
      <c r="Z753" s="272"/>
    </row>
    <row r="754" spans="1:26" ht="12.75" customHeight="1" x14ac:dyDescent="0.25">
      <c r="A754" s="272"/>
      <c r="B754" s="272"/>
      <c r="C754" s="272"/>
      <c r="D754" s="272"/>
      <c r="E754" s="272"/>
      <c r="F754" s="272"/>
      <c r="G754" s="272"/>
      <c r="H754" s="272"/>
      <c r="I754" s="272"/>
      <c r="J754" s="272"/>
      <c r="K754" s="272"/>
      <c r="L754" s="272"/>
      <c r="M754" s="272"/>
      <c r="N754" s="272"/>
      <c r="O754" s="272"/>
      <c r="P754" s="272"/>
      <c r="Q754" s="272"/>
      <c r="R754" s="272"/>
      <c r="S754" s="272"/>
      <c r="T754" s="272"/>
      <c r="U754" s="272"/>
      <c r="V754" s="272"/>
      <c r="W754" s="272"/>
      <c r="X754" s="272"/>
      <c r="Y754" s="272"/>
      <c r="Z754" s="272"/>
    </row>
    <row r="755" spans="1:26" ht="12.75" customHeight="1" x14ac:dyDescent="0.25">
      <c r="A755" s="272"/>
      <c r="B755" s="272"/>
      <c r="C755" s="272"/>
      <c r="D755" s="272"/>
      <c r="E755" s="272"/>
      <c r="F755" s="272"/>
      <c r="G755" s="272"/>
      <c r="H755" s="272"/>
      <c r="I755" s="272"/>
      <c r="J755" s="272"/>
      <c r="K755" s="272"/>
      <c r="L755" s="272"/>
      <c r="M755" s="272"/>
      <c r="N755" s="272"/>
      <c r="O755" s="272"/>
      <c r="P755" s="272"/>
      <c r="Q755" s="272"/>
      <c r="R755" s="272"/>
      <c r="S755" s="272"/>
      <c r="T755" s="272"/>
      <c r="U755" s="272"/>
      <c r="V755" s="272"/>
      <c r="W755" s="272"/>
      <c r="X755" s="272"/>
      <c r="Y755" s="272"/>
      <c r="Z755" s="272"/>
    </row>
    <row r="756" spans="1:26" ht="12.75" customHeight="1" x14ac:dyDescent="0.25">
      <c r="A756" s="272"/>
      <c r="B756" s="272"/>
      <c r="C756" s="272"/>
      <c r="D756" s="272"/>
      <c r="E756" s="272"/>
      <c r="F756" s="272"/>
      <c r="G756" s="272"/>
      <c r="H756" s="272"/>
      <c r="I756" s="272"/>
      <c r="J756" s="272"/>
      <c r="K756" s="272"/>
      <c r="L756" s="272"/>
      <c r="M756" s="272"/>
      <c r="N756" s="272"/>
      <c r="O756" s="272"/>
      <c r="P756" s="272"/>
      <c r="Q756" s="272"/>
      <c r="R756" s="272"/>
      <c r="S756" s="272"/>
      <c r="T756" s="272"/>
      <c r="U756" s="272"/>
      <c r="V756" s="272"/>
      <c r="W756" s="272"/>
      <c r="X756" s="272"/>
      <c r="Y756" s="272"/>
      <c r="Z756" s="272"/>
    </row>
    <row r="757" spans="1:26" ht="12.75" customHeight="1" x14ac:dyDescent="0.25">
      <c r="A757" s="272"/>
      <c r="B757" s="272"/>
      <c r="C757" s="272"/>
      <c r="D757" s="272"/>
      <c r="E757" s="272"/>
      <c r="F757" s="272"/>
      <c r="G757" s="272"/>
      <c r="H757" s="272"/>
      <c r="I757" s="272"/>
      <c r="J757" s="272"/>
      <c r="K757" s="272"/>
      <c r="L757" s="272"/>
      <c r="M757" s="272"/>
      <c r="N757" s="272"/>
      <c r="O757" s="272"/>
      <c r="P757" s="272"/>
      <c r="Q757" s="272"/>
      <c r="R757" s="272"/>
      <c r="S757" s="272"/>
      <c r="T757" s="272"/>
      <c r="U757" s="272"/>
      <c r="V757" s="272"/>
      <c r="W757" s="272"/>
      <c r="X757" s="272"/>
      <c r="Y757" s="272"/>
      <c r="Z757" s="272"/>
    </row>
    <row r="758" spans="1:26" ht="12.75" customHeight="1" x14ac:dyDescent="0.25">
      <c r="A758" s="272"/>
      <c r="B758" s="272"/>
      <c r="C758" s="272"/>
      <c r="D758" s="272"/>
      <c r="E758" s="272"/>
      <c r="F758" s="272"/>
      <c r="G758" s="272"/>
      <c r="H758" s="272"/>
      <c r="I758" s="272"/>
      <c r="J758" s="272"/>
      <c r="K758" s="272"/>
      <c r="L758" s="272"/>
      <c r="M758" s="272"/>
      <c r="N758" s="272"/>
      <c r="O758" s="272"/>
      <c r="P758" s="272"/>
      <c r="Q758" s="272"/>
      <c r="R758" s="272"/>
      <c r="S758" s="272"/>
      <c r="T758" s="272"/>
      <c r="U758" s="272"/>
      <c r="V758" s="272"/>
      <c r="W758" s="272"/>
      <c r="X758" s="272"/>
      <c r="Y758" s="272"/>
      <c r="Z758" s="272"/>
    </row>
    <row r="759" spans="1:26" ht="12.75" customHeight="1" x14ac:dyDescent="0.25">
      <c r="A759" s="272"/>
      <c r="B759" s="272"/>
      <c r="C759" s="272"/>
      <c r="D759" s="272"/>
      <c r="E759" s="272"/>
      <c r="F759" s="272"/>
      <c r="G759" s="272"/>
      <c r="H759" s="272"/>
      <c r="I759" s="272"/>
      <c r="J759" s="272"/>
      <c r="K759" s="272"/>
      <c r="L759" s="272"/>
      <c r="M759" s="272"/>
      <c r="N759" s="272"/>
      <c r="O759" s="272"/>
      <c r="P759" s="272"/>
      <c r="Q759" s="272"/>
      <c r="R759" s="272"/>
      <c r="S759" s="272"/>
      <c r="T759" s="272"/>
      <c r="U759" s="272"/>
      <c r="V759" s="272"/>
      <c r="W759" s="272"/>
      <c r="X759" s="272"/>
      <c r="Y759" s="272"/>
      <c r="Z759" s="272"/>
    </row>
    <row r="760" spans="1:26" ht="12.75" customHeight="1" x14ac:dyDescent="0.25">
      <c r="A760" s="272"/>
      <c r="B760" s="272"/>
      <c r="C760" s="272"/>
      <c r="D760" s="272"/>
      <c r="E760" s="272"/>
      <c r="F760" s="272"/>
      <c r="G760" s="272"/>
      <c r="H760" s="272"/>
      <c r="I760" s="272"/>
      <c r="J760" s="272"/>
      <c r="K760" s="272"/>
      <c r="L760" s="272"/>
      <c r="M760" s="272"/>
      <c r="N760" s="272"/>
      <c r="O760" s="272"/>
      <c r="P760" s="272"/>
      <c r="Q760" s="272"/>
      <c r="R760" s="272"/>
      <c r="S760" s="272"/>
      <c r="T760" s="272"/>
      <c r="U760" s="272"/>
      <c r="V760" s="272"/>
      <c r="W760" s="272"/>
      <c r="X760" s="272"/>
      <c r="Y760" s="272"/>
      <c r="Z760" s="272"/>
    </row>
    <row r="761" spans="1:26" ht="12.75" customHeight="1" x14ac:dyDescent="0.25">
      <c r="A761" s="272"/>
      <c r="B761" s="272"/>
      <c r="C761" s="272"/>
      <c r="D761" s="272"/>
      <c r="E761" s="272"/>
      <c r="F761" s="272"/>
      <c r="G761" s="272"/>
      <c r="H761" s="272"/>
      <c r="I761" s="272"/>
      <c r="J761" s="272"/>
      <c r="K761" s="272"/>
      <c r="L761" s="272"/>
      <c r="M761" s="272"/>
      <c r="N761" s="272"/>
      <c r="O761" s="272"/>
      <c r="P761" s="272"/>
      <c r="Q761" s="272"/>
      <c r="R761" s="272"/>
      <c r="S761" s="272"/>
      <c r="T761" s="272"/>
      <c r="U761" s="272"/>
      <c r="V761" s="272"/>
      <c r="W761" s="272"/>
      <c r="X761" s="272"/>
      <c r="Y761" s="272"/>
      <c r="Z761" s="272"/>
    </row>
    <row r="762" spans="1:26" ht="12.75" customHeight="1" x14ac:dyDescent="0.25">
      <c r="A762" s="272"/>
      <c r="B762" s="272"/>
      <c r="C762" s="272"/>
      <c r="D762" s="272"/>
      <c r="E762" s="272"/>
      <c r="F762" s="272"/>
      <c r="G762" s="272"/>
      <c r="H762" s="272"/>
      <c r="I762" s="272"/>
      <c r="J762" s="272"/>
      <c r="K762" s="272"/>
      <c r="L762" s="272"/>
      <c r="M762" s="272"/>
      <c r="N762" s="272"/>
      <c r="O762" s="272"/>
      <c r="P762" s="272"/>
      <c r="Q762" s="272"/>
      <c r="R762" s="272"/>
      <c r="S762" s="272"/>
      <c r="T762" s="272"/>
      <c r="U762" s="272"/>
      <c r="V762" s="272"/>
      <c r="W762" s="272"/>
      <c r="X762" s="272"/>
      <c r="Y762" s="272"/>
      <c r="Z762" s="272"/>
    </row>
    <row r="763" spans="1:26" ht="12.75" customHeight="1" x14ac:dyDescent="0.25">
      <c r="A763" s="272"/>
      <c r="B763" s="272"/>
      <c r="C763" s="272"/>
      <c r="D763" s="272"/>
      <c r="E763" s="272"/>
      <c r="F763" s="272"/>
      <c r="G763" s="272"/>
      <c r="H763" s="272"/>
      <c r="I763" s="272"/>
      <c r="J763" s="272"/>
      <c r="K763" s="272"/>
      <c r="L763" s="272"/>
      <c r="M763" s="272"/>
      <c r="N763" s="272"/>
      <c r="O763" s="272"/>
      <c r="P763" s="272"/>
      <c r="Q763" s="272"/>
      <c r="R763" s="272"/>
      <c r="S763" s="272"/>
      <c r="T763" s="272"/>
      <c r="U763" s="272"/>
      <c r="V763" s="272"/>
      <c r="W763" s="272"/>
      <c r="X763" s="272"/>
      <c r="Y763" s="272"/>
      <c r="Z763" s="272"/>
    </row>
    <row r="764" spans="1:26" ht="12.75" customHeight="1" x14ac:dyDescent="0.25">
      <c r="A764" s="272"/>
      <c r="B764" s="272"/>
      <c r="C764" s="272"/>
      <c r="D764" s="272"/>
      <c r="E764" s="272"/>
      <c r="F764" s="272"/>
      <c r="G764" s="272"/>
      <c r="H764" s="272"/>
      <c r="I764" s="272"/>
      <c r="J764" s="272"/>
      <c r="K764" s="272"/>
      <c r="L764" s="272"/>
      <c r="M764" s="272"/>
      <c r="N764" s="272"/>
      <c r="O764" s="272"/>
      <c r="P764" s="272"/>
      <c r="Q764" s="272"/>
      <c r="R764" s="272"/>
      <c r="S764" s="272"/>
      <c r="T764" s="272"/>
      <c r="U764" s="272"/>
      <c r="V764" s="272"/>
      <c r="W764" s="272"/>
      <c r="X764" s="272"/>
      <c r="Y764" s="272"/>
      <c r="Z764" s="272"/>
    </row>
    <row r="765" spans="1:26" ht="12.75" customHeight="1" x14ac:dyDescent="0.25">
      <c r="A765" s="272"/>
      <c r="B765" s="272"/>
      <c r="C765" s="272"/>
      <c r="D765" s="272"/>
      <c r="E765" s="272"/>
      <c r="F765" s="272"/>
      <c r="G765" s="272"/>
      <c r="H765" s="272"/>
      <c r="I765" s="272"/>
      <c r="J765" s="272"/>
      <c r="K765" s="272"/>
      <c r="L765" s="272"/>
      <c r="M765" s="272"/>
      <c r="N765" s="272"/>
      <c r="O765" s="272"/>
      <c r="P765" s="272"/>
      <c r="Q765" s="272"/>
      <c r="R765" s="272"/>
      <c r="S765" s="272"/>
      <c r="T765" s="272"/>
      <c r="U765" s="272"/>
      <c r="V765" s="272"/>
      <c r="W765" s="272"/>
      <c r="X765" s="272"/>
      <c r="Y765" s="272"/>
      <c r="Z765" s="272"/>
    </row>
    <row r="766" spans="1:26" ht="12.75" customHeight="1" x14ac:dyDescent="0.25">
      <c r="A766" s="272"/>
      <c r="B766" s="272"/>
      <c r="C766" s="272"/>
      <c r="D766" s="272"/>
      <c r="E766" s="272"/>
      <c r="F766" s="272"/>
      <c r="G766" s="272"/>
      <c r="H766" s="272"/>
      <c r="I766" s="272"/>
      <c r="J766" s="272"/>
      <c r="K766" s="272"/>
      <c r="L766" s="272"/>
      <c r="M766" s="272"/>
      <c r="N766" s="272"/>
      <c r="O766" s="272"/>
      <c r="P766" s="272"/>
      <c r="Q766" s="272"/>
      <c r="R766" s="272"/>
      <c r="S766" s="272"/>
      <c r="T766" s="272"/>
      <c r="U766" s="272"/>
      <c r="V766" s="272"/>
      <c r="W766" s="272"/>
      <c r="X766" s="272"/>
      <c r="Y766" s="272"/>
      <c r="Z766" s="272"/>
    </row>
    <row r="767" spans="1:26" ht="12.75" customHeight="1" x14ac:dyDescent="0.25">
      <c r="A767" s="272"/>
      <c r="B767" s="272"/>
      <c r="C767" s="272"/>
      <c r="D767" s="272"/>
      <c r="E767" s="272"/>
      <c r="F767" s="272"/>
      <c r="G767" s="272"/>
      <c r="H767" s="272"/>
      <c r="I767" s="272"/>
      <c r="J767" s="272"/>
      <c r="K767" s="272"/>
      <c r="L767" s="272"/>
      <c r="M767" s="272"/>
      <c r="N767" s="272"/>
      <c r="O767" s="272"/>
      <c r="P767" s="272"/>
      <c r="Q767" s="272"/>
      <c r="R767" s="272"/>
      <c r="S767" s="272"/>
      <c r="T767" s="272"/>
      <c r="U767" s="272"/>
      <c r="V767" s="272"/>
      <c r="W767" s="272"/>
      <c r="X767" s="272"/>
      <c r="Y767" s="272"/>
      <c r="Z767" s="272"/>
    </row>
    <row r="768" spans="1:26" ht="12.75" customHeight="1" x14ac:dyDescent="0.25">
      <c r="A768" s="272"/>
      <c r="B768" s="272"/>
      <c r="C768" s="272"/>
      <c r="D768" s="272"/>
      <c r="E768" s="272"/>
      <c r="F768" s="272"/>
      <c r="G768" s="272"/>
      <c r="H768" s="272"/>
      <c r="I768" s="272"/>
      <c r="J768" s="272"/>
      <c r="K768" s="272"/>
      <c r="L768" s="272"/>
      <c r="M768" s="272"/>
      <c r="N768" s="272"/>
      <c r="O768" s="272"/>
      <c r="P768" s="272"/>
      <c r="Q768" s="272"/>
      <c r="R768" s="272"/>
      <c r="S768" s="272"/>
      <c r="T768" s="272"/>
      <c r="U768" s="272"/>
      <c r="V768" s="272"/>
      <c r="W768" s="272"/>
      <c r="X768" s="272"/>
      <c r="Y768" s="272"/>
      <c r="Z768" s="272"/>
    </row>
    <row r="769" spans="1:26" ht="12.75" customHeight="1" x14ac:dyDescent="0.25">
      <c r="A769" s="272"/>
      <c r="B769" s="272"/>
      <c r="C769" s="272"/>
      <c r="D769" s="272"/>
      <c r="E769" s="272"/>
      <c r="F769" s="272"/>
      <c r="G769" s="272"/>
      <c r="H769" s="272"/>
      <c r="I769" s="272"/>
      <c r="J769" s="272"/>
      <c r="K769" s="272"/>
      <c r="L769" s="272"/>
      <c r="M769" s="272"/>
      <c r="N769" s="272"/>
      <c r="O769" s="272"/>
      <c r="P769" s="272"/>
      <c r="Q769" s="272"/>
      <c r="R769" s="272"/>
      <c r="S769" s="272"/>
      <c r="T769" s="272"/>
      <c r="U769" s="272"/>
      <c r="V769" s="272"/>
      <c r="W769" s="272"/>
      <c r="X769" s="272"/>
      <c r="Y769" s="272"/>
      <c r="Z769" s="272"/>
    </row>
    <row r="770" spans="1:26" ht="12.75" customHeight="1" x14ac:dyDescent="0.25">
      <c r="A770" s="272"/>
      <c r="B770" s="272"/>
      <c r="C770" s="272"/>
      <c r="D770" s="272"/>
      <c r="E770" s="272"/>
      <c r="F770" s="272"/>
      <c r="G770" s="272"/>
      <c r="H770" s="272"/>
      <c r="I770" s="272"/>
      <c r="J770" s="272"/>
      <c r="K770" s="272"/>
      <c r="L770" s="272"/>
      <c r="M770" s="272"/>
      <c r="N770" s="272"/>
      <c r="O770" s="272"/>
      <c r="P770" s="272"/>
      <c r="Q770" s="272"/>
      <c r="R770" s="272"/>
      <c r="S770" s="272"/>
      <c r="T770" s="272"/>
      <c r="U770" s="272"/>
      <c r="V770" s="272"/>
      <c r="W770" s="272"/>
      <c r="X770" s="272"/>
      <c r="Y770" s="272"/>
      <c r="Z770" s="272"/>
    </row>
    <row r="771" spans="1:26" ht="12.75" customHeight="1" x14ac:dyDescent="0.25">
      <c r="A771" s="272"/>
      <c r="B771" s="272"/>
      <c r="C771" s="272"/>
      <c r="D771" s="272"/>
      <c r="E771" s="272"/>
      <c r="F771" s="272"/>
      <c r="G771" s="272"/>
      <c r="H771" s="272"/>
      <c r="I771" s="272"/>
      <c r="J771" s="272"/>
      <c r="K771" s="272"/>
      <c r="L771" s="272"/>
      <c r="M771" s="272"/>
      <c r="N771" s="272"/>
      <c r="O771" s="272"/>
      <c r="P771" s="272"/>
      <c r="Q771" s="272"/>
      <c r="R771" s="272"/>
      <c r="S771" s="272"/>
      <c r="T771" s="272"/>
      <c r="U771" s="272"/>
      <c r="V771" s="272"/>
      <c r="W771" s="272"/>
      <c r="X771" s="272"/>
      <c r="Y771" s="272"/>
      <c r="Z771" s="272"/>
    </row>
    <row r="772" spans="1:26" ht="12.75" customHeight="1" x14ac:dyDescent="0.25">
      <c r="A772" s="272"/>
      <c r="B772" s="272"/>
      <c r="C772" s="272"/>
      <c r="D772" s="272"/>
      <c r="E772" s="272"/>
      <c r="F772" s="272"/>
      <c r="G772" s="272"/>
      <c r="H772" s="272"/>
      <c r="I772" s="272"/>
      <c r="J772" s="272"/>
      <c r="K772" s="272"/>
      <c r="L772" s="272"/>
      <c r="M772" s="272"/>
      <c r="N772" s="272"/>
      <c r="O772" s="272"/>
      <c r="P772" s="272"/>
      <c r="Q772" s="272"/>
      <c r="R772" s="272"/>
      <c r="S772" s="272"/>
      <c r="T772" s="272"/>
      <c r="U772" s="272"/>
      <c r="V772" s="272"/>
      <c r="W772" s="272"/>
      <c r="X772" s="272"/>
      <c r="Y772" s="272"/>
      <c r="Z772" s="272"/>
    </row>
    <row r="773" spans="1:26" ht="12.75" customHeight="1" x14ac:dyDescent="0.25">
      <c r="A773" s="272"/>
      <c r="B773" s="272"/>
      <c r="C773" s="272"/>
      <c r="D773" s="272"/>
      <c r="E773" s="272"/>
      <c r="F773" s="272"/>
      <c r="G773" s="272"/>
      <c r="H773" s="272"/>
      <c r="I773" s="272"/>
      <c r="J773" s="272"/>
      <c r="K773" s="272"/>
      <c r="L773" s="272"/>
      <c r="M773" s="272"/>
      <c r="N773" s="272"/>
      <c r="O773" s="272"/>
      <c r="P773" s="272"/>
      <c r="Q773" s="272"/>
      <c r="R773" s="272"/>
      <c r="S773" s="272"/>
      <c r="T773" s="272"/>
      <c r="U773" s="272"/>
      <c r="V773" s="272"/>
      <c r="W773" s="272"/>
      <c r="X773" s="272"/>
      <c r="Y773" s="272"/>
      <c r="Z773" s="272"/>
    </row>
    <row r="774" spans="1:26" ht="12.75" customHeight="1" x14ac:dyDescent="0.25">
      <c r="A774" s="272"/>
      <c r="B774" s="272"/>
      <c r="C774" s="272"/>
      <c r="D774" s="272"/>
      <c r="E774" s="272"/>
      <c r="F774" s="272"/>
      <c r="G774" s="272"/>
      <c r="H774" s="272"/>
      <c r="I774" s="272"/>
      <c r="J774" s="272"/>
      <c r="K774" s="272"/>
      <c r="L774" s="272"/>
      <c r="M774" s="272"/>
      <c r="N774" s="272"/>
      <c r="O774" s="272"/>
      <c r="P774" s="272"/>
      <c r="Q774" s="272"/>
      <c r="R774" s="272"/>
      <c r="S774" s="272"/>
      <c r="T774" s="272"/>
      <c r="U774" s="272"/>
      <c r="V774" s="272"/>
      <c r="W774" s="272"/>
      <c r="X774" s="272"/>
      <c r="Y774" s="272"/>
      <c r="Z774" s="272"/>
    </row>
    <row r="775" spans="1:26" ht="12.75" customHeight="1" x14ac:dyDescent="0.25">
      <c r="A775" s="272"/>
      <c r="B775" s="272"/>
      <c r="C775" s="272"/>
      <c r="D775" s="272"/>
      <c r="E775" s="272"/>
      <c r="F775" s="272"/>
      <c r="G775" s="272"/>
      <c r="H775" s="272"/>
      <c r="I775" s="272"/>
      <c r="J775" s="272"/>
      <c r="K775" s="272"/>
      <c r="L775" s="272"/>
      <c r="M775" s="272"/>
      <c r="N775" s="272"/>
      <c r="O775" s="272"/>
      <c r="P775" s="272"/>
      <c r="Q775" s="272"/>
      <c r="R775" s="272"/>
      <c r="S775" s="272"/>
      <c r="T775" s="272"/>
      <c r="U775" s="272"/>
      <c r="V775" s="272"/>
      <c r="W775" s="272"/>
      <c r="X775" s="272"/>
      <c r="Y775" s="272"/>
      <c r="Z775" s="272"/>
    </row>
    <row r="776" spans="1:26" ht="12.75" customHeight="1" x14ac:dyDescent="0.25">
      <c r="A776" s="272"/>
      <c r="B776" s="272"/>
      <c r="C776" s="272"/>
      <c r="D776" s="272"/>
      <c r="E776" s="272"/>
      <c r="F776" s="272"/>
      <c r="G776" s="272"/>
      <c r="H776" s="272"/>
      <c r="I776" s="272"/>
      <c r="J776" s="272"/>
      <c r="K776" s="272"/>
      <c r="L776" s="272"/>
      <c r="M776" s="272"/>
      <c r="N776" s="272"/>
      <c r="O776" s="272"/>
      <c r="P776" s="272"/>
      <c r="Q776" s="272"/>
      <c r="R776" s="272"/>
      <c r="S776" s="272"/>
      <c r="T776" s="272"/>
      <c r="U776" s="272"/>
      <c r="V776" s="272"/>
      <c r="W776" s="272"/>
      <c r="X776" s="272"/>
      <c r="Y776" s="272"/>
      <c r="Z776" s="272"/>
    </row>
    <row r="777" spans="1:26" ht="12.75" customHeight="1" x14ac:dyDescent="0.25">
      <c r="A777" s="272"/>
      <c r="B777" s="272"/>
      <c r="C777" s="272"/>
      <c r="D777" s="272"/>
      <c r="E777" s="272"/>
      <c r="F777" s="272"/>
      <c r="G777" s="272"/>
      <c r="H777" s="272"/>
      <c r="I777" s="272"/>
      <c r="J777" s="272"/>
      <c r="K777" s="272"/>
      <c r="L777" s="272"/>
      <c r="M777" s="272"/>
      <c r="N777" s="272"/>
      <c r="O777" s="272"/>
      <c r="P777" s="272"/>
      <c r="Q777" s="272"/>
      <c r="R777" s="272"/>
      <c r="S777" s="272"/>
      <c r="T777" s="272"/>
      <c r="U777" s="272"/>
      <c r="V777" s="272"/>
      <c r="W777" s="272"/>
      <c r="X777" s="272"/>
      <c r="Y777" s="272"/>
      <c r="Z777" s="272"/>
    </row>
    <row r="778" spans="1:26" ht="12.75" customHeight="1" x14ac:dyDescent="0.25">
      <c r="A778" s="272"/>
      <c r="B778" s="272"/>
      <c r="C778" s="272"/>
      <c r="D778" s="272"/>
      <c r="E778" s="272"/>
      <c r="F778" s="272"/>
      <c r="G778" s="272"/>
      <c r="H778" s="272"/>
      <c r="I778" s="272"/>
      <c r="J778" s="272"/>
      <c r="K778" s="272"/>
      <c r="L778" s="272"/>
      <c r="M778" s="272"/>
      <c r="N778" s="272"/>
      <c r="O778" s="272"/>
      <c r="P778" s="272"/>
      <c r="Q778" s="272"/>
      <c r="R778" s="272"/>
      <c r="S778" s="272"/>
      <c r="T778" s="272"/>
      <c r="U778" s="272"/>
      <c r="V778" s="272"/>
      <c r="W778" s="272"/>
      <c r="X778" s="272"/>
      <c r="Y778" s="272"/>
      <c r="Z778" s="272"/>
    </row>
    <row r="779" spans="1:26" ht="12.75" customHeight="1" x14ac:dyDescent="0.25">
      <c r="A779" s="272"/>
      <c r="B779" s="272"/>
      <c r="C779" s="272"/>
      <c r="D779" s="272"/>
      <c r="E779" s="272"/>
      <c r="F779" s="272"/>
      <c r="G779" s="272"/>
      <c r="H779" s="272"/>
      <c r="I779" s="272"/>
      <c r="J779" s="272"/>
      <c r="K779" s="272"/>
      <c r="L779" s="272"/>
      <c r="M779" s="272"/>
      <c r="N779" s="272"/>
      <c r="O779" s="272"/>
      <c r="P779" s="272"/>
      <c r="Q779" s="272"/>
      <c r="R779" s="272"/>
      <c r="S779" s="272"/>
      <c r="T779" s="272"/>
      <c r="U779" s="272"/>
      <c r="V779" s="272"/>
      <c r="W779" s="272"/>
      <c r="X779" s="272"/>
      <c r="Y779" s="272"/>
      <c r="Z779" s="272"/>
    </row>
    <row r="780" spans="1:26" ht="12.75" customHeight="1" x14ac:dyDescent="0.25">
      <c r="A780" s="272"/>
      <c r="B780" s="272"/>
      <c r="C780" s="272"/>
      <c r="D780" s="272"/>
      <c r="E780" s="272"/>
      <c r="F780" s="272"/>
      <c r="G780" s="272"/>
      <c r="H780" s="272"/>
      <c r="I780" s="272"/>
      <c r="J780" s="272"/>
      <c r="K780" s="272"/>
      <c r="L780" s="272"/>
      <c r="M780" s="272"/>
      <c r="N780" s="272"/>
      <c r="O780" s="272"/>
      <c r="P780" s="272"/>
      <c r="Q780" s="272"/>
      <c r="R780" s="272"/>
      <c r="S780" s="272"/>
      <c r="T780" s="272"/>
      <c r="U780" s="272"/>
      <c r="V780" s="272"/>
      <c r="W780" s="272"/>
      <c r="X780" s="272"/>
      <c r="Y780" s="272"/>
      <c r="Z780" s="272"/>
    </row>
    <row r="781" spans="1:26" ht="12.75" customHeight="1" x14ac:dyDescent="0.25">
      <c r="A781" s="272"/>
      <c r="B781" s="272"/>
      <c r="C781" s="272"/>
      <c r="D781" s="272"/>
      <c r="E781" s="272"/>
      <c r="F781" s="272"/>
      <c r="G781" s="272"/>
      <c r="H781" s="272"/>
      <c r="I781" s="272"/>
      <c r="J781" s="272"/>
      <c r="K781" s="272"/>
      <c r="L781" s="272"/>
      <c r="M781" s="272"/>
      <c r="N781" s="272"/>
      <c r="O781" s="272"/>
      <c r="P781" s="272"/>
      <c r="Q781" s="272"/>
      <c r="R781" s="272"/>
      <c r="S781" s="272"/>
      <c r="T781" s="272"/>
      <c r="U781" s="272"/>
      <c r="V781" s="272"/>
      <c r="W781" s="272"/>
      <c r="X781" s="272"/>
      <c r="Y781" s="272"/>
      <c r="Z781" s="272"/>
    </row>
    <row r="782" spans="1:26" ht="12.75" customHeight="1" x14ac:dyDescent="0.25">
      <c r="A782" s="272"/>
      <c r="B782" s="272"/>
      <c r="C782" s="272"/>
      <c r="D782" s="272"/>
      <c r="E782" s="272"/>
      <c r="F782" s="272"/>
      <c r="G782" s="272"/>
      <c r="H782" s="272"/>
      <c r="I782" s="272"/>
      <c r="J782" s="272"/>
      <c r="K782" s="272"/>
      <c r="L782" s="272"/>
      <c r="M782" s="272"/>
      <c r="N782" s="272"/>
      <c r="O782" s="272"/>
      <c r="P782" s="272"/>
      <c r="Q782" s="272"/>
      <c r="R782" s="272"/>
      <c r="S782" s="272"/>
      <c r="T782" s="272"/>
      <c r="U782" s="272"/>
      <c r="V782" s="272"/>
      <c r="W782" s="272"/>
      <c r="X782" s="272"/>
      <c r="Y782" s="272"/>
      <c r="Z782" s="272"/>
    </row>
    <row r="783" spans="1:26" ht="12.75" customHeight="1" x14ac:dyDescent="0.25">
      <c r="A783" s="272"/>
      <c r="B783" s="272"/>
      <c r="C783" s="272"/>
      <c r="D783" s="272"/>
      <c r="E783" s="272"/>
      <c r="F783" s="272"/>
      <c r="G783" s="272"/>
      <c r="H783" s="272"/>
      <c r="I783" s="272"/>
      <c r="J783" s="272"/>
      <c r="K783" s="272"/>
      <c r="L783" s="272"/>
      <c r="M783" s="272"/>
      <c r="N783" s="272"/>
      <c r="O783" s="272"/>
      <c r="P783" s="272"/>
      <c r="Q783" s="272"/>
      <c r="R783" s="272"/>
      <c r="S783" s="272"/>
      <c r="T783" s="272"/>
      <c r="U783" s="272"/>
      <c r="V783" s="272"/>
      <c r="W783" s="272"/>
      <c r="X783" s="272"/>
      <c r="Y783" s="272"/>
      <c r="Z783" s="272"/>
    </row>
    <row r="784" spans="1:26" ht="12.75" customHeight="1" x14ac:dyDescent="0.25">
      <c r="A784" s="272"/>
      <c r="B784" s="272"/>
      <c r="C784" s="272"/>
      <c r="D784" s="272"/>
      <c r="E784" s="272"/>
      <c r="F784" s="272"/>
      <c r="G784" s="272"/>
      <c r="H784" s="272"/>
      <c r="I784" s="272"/>
      <c r="J784" s="272"/>
      <c r="K784" s="272"/>
      <c r="L784" s="272"/>
      <c r="M784" s="272"/>
      <c r="N784" s="272"/>
      <c r="O784" s="272"/>
      <c r="P784" s="272"/>
      <c r="Q784" s="272"/>
      <c r="R784" s="272"/>
      <c r="S784" s="272"/>
      <c r="T784" s="272"/>
      <c r="U784" s="272"/>
      <c r="V784" s="272"/>
      <c r="W784" s="272"/>
      <c r="X784" s="272"/>
      <c r="Y784" s="272"/>
      <c r="Z784" s="272"/>
    </row>
    <row r="785" spans="1:26" ht="12.75" customHeight="1" x14ac:dyDescent="0.25">
      <c r="A785" s="272"/>
      <c r="B785" s="272"/>
      <c r="C785" s="272"/>
      <c r="D785" s="272"/>
      <c r="E785" s="272"/>
      <c r="F785" s="272"/>
      <c r="G785" s="272"/>
      <c r="H785" s="272"/>
      <c r="I785" s="272"/>
      <c r="J785" s="272"/>
      <c r="K785" s="272"/>
      <c r="L785" s="272"/>
      <c r="M785" s="272"/>
      <c r="N785" s="272"/>
      <c r="O785" s="272"/>
      <c r="P785" s="272"/>
      <c r="Q785" s="272"/>
      <c r="R785" s="272"/>
      <c r="S785" s="272"/>
      <c r="T785" s="272"/>
      <c r="U785" s="272"/>
      <c r="V785" s="272"/>
      <c r="W785" s="272"/>
      <c r="X785" s="272"/>
      <c r="Y785" s="272"/>
      <c r="Z785" s="272"/>
    </row>
    <row r="786" spans="1:26" ht="12.75" customHeight="1" x14ac:dyDescent="0.25">
      <c r="A786" s="272"/>
      <c r="B786" s="272"/>
      <c r="C786" s="272"/>
      <c r="D786" s="272"/>
      <c r="E786" s="272"/>
      <c r="F786" s="272"/>
      <c r="G786" s="272"/>
      <c r="H786" s="272"/>
      <c r="I786" s="272"/>
      <c r="J786" s="272"/>
      <c r="K786" s="272"/>
      <c r="L786" s="272"/>
      <c r="M786" s="272"/>
      <c r="N786" s="272"/>
      <c r="O786" s="272"/>
      <c r="P786" s="272"/>
      <c r="Q786" s="272"/>
      <c r="R786" s="272"/>
      <c r="S786" s="272"/>
      <c r="T786" s="272"/>
      <c r="U786" s="272"/>
      <c r="V786" s="272"/>
      <c r="W786" s="272"/>
      <c r="X786" s="272"/>
      <c r="Y786" s="272"/>
      <c r="Z786" s="272"/>
    </row>
    <row r="787" spans="1:26" ht="12.75" customHeight="1" x14ac:dyDescent="0.25">
      <c r="A787" s="272"/>
      <c r="B787" s="272"/>
      <c r="C787" s="272"/>
      <c r="D787" s="272"/>
      <c r="E787" s="272"/>
      <c r="F787" s="272"/>
      <c r="G787" s="272"/>
      <c r="H787" s="272"/>
      <c r="I787" s="272"/>
      <c r="J787" s="272"/>
      <c r="K787" s="272"/>
      <c r="L787" s="272"/>
      <c r="M787" s="272"/>
      <c r="N787" s="272"/>
      <c r="O787" s="272"/>
      <c r="P787" s="272"/>
      <c r="Q787" s="272"/>
      <c r="R787" s="272"/>
      <c r="S787" s="272"/>
      <c r="T787" s="272"/>
      <c r="U787" s="272"/>
      <c r="V787" s="272"/>
      <c r="W787" s="272"/>
      <c r="X787" s="272"/>
      <c r="Y787" s="272"/>
      <c r="Z787" s="272"/>
    </row>
    <row r="788" spans="1:26" ht="12.75" customHeight="1" x14ac:dyDescent="0.25">
      <c r="A788" s="272"/>
      <c r="B788" s="272"/>
      <c r="C788" s="272"/>
      <c r="D788" s="272"/>
      <c r="E788" s="272"/>
      <c r="F788" s="272"/>
      <c r="G788" s="272"/>
      <c r="H788" s="272"/>
      <c r="I788" s="272"/>
      <c r="J788" s="272"/>
      <c r="K788" s="272"/>
      <c r="L788" s="272"/>
      <c r="M788" s="272"/>
      <c r="N788" s="272"/>
      <c r="O788" s="272"/>
      <c r="P788" s="272"/>
      <c r="Q788" s="272"/>
      <c r="R788" s="272"/>
      <c r="S788" s="272"/>
      <c r="T788" s="272"/>
      <c r="U788" s="272"/>
      <c r="V788" s="272"/>
      <c r="W788" s="272"/>
      <c r="X788" s="272"/>
      <c r="Y788" s="272"/>
      <c r="Z788" s="272"/>
    </row>
    <row r="789" spans="1:26" ht="12.75" customHeight="1" x14ac:dyDescent="0.25">
      <c r="A789" s="272"/>
      <c r="B789" s="272"/>
      <c r="C789" s="272"/>
      <c r="D789" s="272"/>
      <c r="E789" s="272"/>
      <c r="F789" s="272"/>
      <c r="G789" s="272"/>
      <c r="H789" s="272"/>
      <c r="I789" s="272"/>
      <c r="J789" s="272"/>
      <c r="K789" s="272"/>
      <c r="L789" s="272"/>
      <c r="M789" s="272"/>
      <c r="N789" s="272"/>
      <c r="O789" s="272"/>
      <c r="P789" s="272"/>
      <c r="Q789" s="272"/>
      <c r="R789" s="272"/>
      <c r="S789" s="272"/>
      <c r="T789" s="272"/>
      <c r="U789" s="272"/>
      <c r="V789" s="272"/>
      <c r="W789" s="272"/>
      <c r="X789" s="272"/>
      <c r="Y789" s="272"/>
      <c r="Z789" s="272"/>
    </row>
    <row r="790" spans="1:26" ht="12.75" customHeight="1" x14ac:dyDescent="0.25">
      <c r="A790" s="272"/>
      <c r="B790" s="272"/>
      <c r="C790" s="272"/>
      <c r="D790" s="272"/>
      <c r="E790" s="272"/>
      <c r="F790" s="272"/>
      <c r="G790" s="272"/>
      <c r="H790" s="272"/>
      <c r="I790" s="272"/>
      <c r="J790" s="272"/>
      <c r="K790" s="272"/>
      <c r="L790" s="272"/>
      <c r="M790" s="272"/>
      <c r="N790" s="272"/>
      <c r="O790" s="272"/>
      <c r="P790" s="272"/>
      <c r="Q790" s="272"/>
      <c r="R790" s="272"/>
      <c r="S790" s="272"/>
      <c r="T790" s="272"/>
      <c r="U790" s="272"/>
      <c r="V790" s="272"/>
      <c r="W790" s="272"/>
      <c r="X790" s="272"/>
      <c r="Y790" s="272"/>
      <c r="Z790" s="272"/>
    </row>
    <row r="791" spans="1:26" ht="12.75" customHeight="1" x14ac:dyDescent="0.25">
      <c r="A791" s="272"/>
      <c r="B791" s="272"/>
      <c r="C791" s="272"/>
      <c r="D791" s="272"/>
      <c r="E791" s="272"/>
      <c r="F791" s="272"/>
      <c r="G791" s="272"/>
      <c r="H791" s="272"/>
      <c r="I791" s="272"/>
      <c r="J791" s="272"/>
      <c r="K791" s="272"/>
      <c r="L791" s="272"/>
      <c r="M791" s="272"/>
      <c r="N791" s="272"/>
      <c r="O791" s="272"/>
      <c r="P791" s="272"/>
      <c r="Q791" s="272"/>
      <c r="R791" s="272"/>
      <c r="S791" s="272"/>
      <c r="T791" s="272"/>
      <c r="U791" s="272"/>
      <c r="V791" s="272"/>
      <c r="W791" s="272"/>
      <c r="X791" s="272"/>
      <c r="Y791" s="272"/>
      <c r="Z791" s="272"/>
    </row>
    <row r="792" spans="1:26" ht="12.75" customHeight="1" x14ac:dyDescent="0.25">
      <c r="A792" s="272"/>
      <c r="B792" s="272"/>
      <c r="C792" s="272"/>
      <c r="D792" s="272"/>
      <c r="E792" s="272"/>
      <c r="F792" s="272"/>
      <c r="G792" s="272"/>
      <c r="H792" s="272"/>
      <c r="I792" s="272"/>
      <c r="J792" s="272"/>
      <c r="K792" s="272"/>
      <c r="L792" s="272"/>
      <c r="M792" s="272"/>
      <c r="N792" s="272"/>
      <c r="O792" s="272"/>
      <c r="P792" s="272"/>
      <c r="Q792" s="272"/>
      <c r="R792" s="272"/>
      <c r="S792" s="272"/>
      <c r="T792" s="272"/>
      <c r="U792" s="272"/>
      <c r="V792" s="272"/>
      <c r="W792" s="272"/>
      <c r="X792" s="272"/>
      <c r="Y792" s="272"/>
      <c r="Z792" s="272"/>
    </row>
    <row r="793" spans="1:26" ht="12.75" customHeight="1" x14ac:dyDescent="0.25">
      <c r="A793" s="272"/>
      <c r="B793" s="272"/>
      <c r="C793" s="272"/>
      <c r="D793" s="272"/>
      <c r="E793" s="272"/>
      <c r="F793" s="272"/>
      <c r="G793" s="272"/>
      <c r="H793" s="272"/>
      <c r="I793" s="272"/>
      <c r="J793" s="272"/>
      <c r="K793" s="272"/>
      <c r="L793" s="272"/>
      <c r="M793" s="272"/>
      <c r="N793" s="272"/>
      <c r="O793" s="272"/>
      <c r="P793" s="272"/>
      <c r="Q793" s="272"/>
      <c r="R793" s="272"/>
      <c r="S793" s="272"/>
      <c r="T793" s="272"/>
      <c r="U793" s="272"/>
      <c r="V793" s="272"/>
      <c r="W793" s="272"/>
      <c r="X793" s="272"/>
      <c r="Y793" s="272"/>
      <c r="Z793" s="272"/>
    </row>
    <row r="794" spans="1:26" ht="12.75" customHeight="1" x14ac:dyDescent="0.25">
      <c r="A794" s="272"/>
      <c r="B794" s="272"/>
      <c r="C794" s="272"/>
      <c r="D794" s="272"/>
      <c r="E794" s="272"/>
      <c r="F794" s="272"/>
      <c r="G794" s="272"/>
      <c r="H794" s="272"/>
      <c r="I794" s="272"/>
      <c r="J794" s="272"/>
      <c r="K794" s="272"/>
      <c r="L794" s="272"/>
      <c r="M794" s="272"/>
      <c r="N794" s="272"/>
      <c r="O794" s="272"/>
      <c r="P794" s="272"/>
      <c r="Q794" s="272"/>
      <c r="R794" s="272"/>
      <c r="S794" s="272"/>
      <c r="T794" s="272"/>
      <c r="U794" s="272"/>
      <c r="V794" s="272"/>
      <c r="W794" s="272"/>
      <c r="X794" s="272"/>
      <c r="Y794" s="272"/>
      <c r="Z794" s="272"/>
    </row>
    <row r="795" spans="1:26" ht="12.75" customHeight="1" x14ac:dyDescent="0.25">
      <c r="A795" s="272"/>
      <c r="B795" s="272"/>
      <c r="C795" s="272"/>
      <c r="D795" s="272"/>
      <c r="E795" s="272"/>
      <c r="F795" s="272"/>
      <c r="G795" s="272"/>
      <c r="H795" s="272"/>
      <c r="I795" s="272"/>
      <c r="J795" s="272"/>
      <c r="K795" s="272"/>
      <c r="L795" s="272"/>
      <c r="M795" s="272"/>
      <c r="N795" s="272"/>
      <c r="O795" s="272"/>
      <c r="P795" s="272"/>
      <c r="Q795" s="272"/>
      <c r="R795" s="272"/>
      <c r="S795" s="272"/>
      <c r="T795" s="272"/>
      <c r="U795" s="272"/>
      <c r="V795" s="272"/>
      <c r="W795" s="272"/>
      <c r="X795" s="272"/>
      <c r="Y795" s="272"/>
      <c r="Z795" s="272"/>
    </row>
    <row r="796" spans="1:26" ht="12.75" customHeight="1" x14ac:dyDescent="0.25">
      <c r="A796" s="272"/>
      <c r="B796" s="272"/>
      <c r="C796" s="272"/>
      <c r="D796" s="272"/>
      <c r="E796" s="272"/>
      <c r="F796" s="272"/>
      <c r="G796" s="272"/>
      <c r="H796" s="272"/>
      <c r="I796" s="272"/>
      <c r="J796" s="272"/>
      <c r="K796" s="272"/>
      <c r="L796" s="272"/>
      <c r="M796" s="272"/>
      <c r="N796" s="272"/>
      <c r="O796" s="272"/>
      <c r="P796" s="272"/>
      <c r="Q796" s="272"/>
      <c r="R796" s="272"/>
      <c r="S796" s="272"/>
      <c r="T796" s="272"/>
      <c r="U796" s="272"/>
      <c r="V796" s="272"/>
      <c r="W796" s="272"/>
      <c r="X796" s="272"/>
      <c r="Y796" s="272"/>
      <c r="Z796" s="272"/>
    </row>
    <row r="797" spans="1:26" ht="12.75" customHeight="1" x14ac:dyDescent="0.25">
      <c r="A797" s="272"/>
      <c r="B797" s="272"/>
      <c r="C797" s="272"/>
      <c r="D797" s="272"/>
      <c r="E797" s="272"/>
      <c r="F797" s="272"/>
      <c r="G797" s="272"/>
      <c r="H797" s="272"/>
      <c r="I797" s="272"/>
      <c r="J797" s="272"/>
      <c r="K797" s="272"/>
      <c r="L797" s="272"/>
      <c r="M797" s="272"/>
      <c r="N797" s="272"/>
      <c r="O797" s="272"/>
      <c r="P797" s="272"/>
      <c r="Q797" s="272"/>
      <c r="R797" s="272"/>
      <c r="S797" s="272"/>
      <c r="T797" s="272"/>
      <c r="U797" s="272"/>
      <c r="V797" s="272"/>
      <c r="W797" s="272"/>
      <c r="X797" s="272"/>
      <c r="Y797" s="272"/>
      <c r="Z797" s="272"/>
    </row>
    <row r="798" spans="1:26" ht="12.75" customHeight="1" x14ac:dyDescent="0.25">
      <c r="A798" s="272"/>
      <c r="B798" s="272"/>
      <c r="C798" s="272"/>
      <c r="D798" s="272"/>
      <c r="E798" s="272"/>
      <c r="F798" s="272"/>
      <c r="G798" s="272"/>
      <c r="H798" s="272"/>
      <c r="I798" s="272"/>
      <c r="J798" s="272"/>
      <c r="K798" s="272"/>
      <c r="L798" s="272"/>
      <c r="M798" s="272"/>
      <c r="N798" s="272"/>
      <c r="O798" s="272"/>
      <c r="P798" s="272"/>
      <c r="Q798" s="272"/>
      <c r="R798" s="272"/>
      <c r="S798" s="272"/>
      <c r="T798" s="272"/>
      <c r="U798" s="272"/>
      <c r="V798" s="272"/>
      <c r="W798" s="272"/>
      <c r="X798" s="272"/>
      <c r="Y798" s="272"/>
      <c r="Z798" s="272"/>
    </row>
    <row r="799" spans="1:26" ht="12.75" customHeight="1" x14ac:dyDescent="0.25">
      <c r="A799" s="272"/>
      <c r="B799" s="272"/>
      <c r="C799" s="272"/>
      <c r="D799" s="272"/>
      <c r="E799" s="272"/>
      <c r="F799" s="272"/>
      <c r="G799" s="272"/>
      <c r="H799" s="272"/>
      <c r="I799" s="272"/>
      <c r="J799" s="272"/>
      <c r="K799" s="272"/>
      <c r="L799" s="272"/>
      <c r="M799" s="272"/>
      <c r="N799" s="272"/>
      <c r="O799" s="272"/>
      <c r="P799" s="272"/>
      <c r="Q799" s="272"/>
      <c r="R799" s="272"/>
      <c r="S799" s="272"/>
      <c r="T799" s="272"/>
      <c r="U799" s="272"/>
      <c r="V799" s="272"/>
      <c r="W799" s="272"/>
      <c r="X799" s="272"/>
      <c r="Y799" s="272"/>
      <c r="Z799" s="272"/>
    </row>
    <row r="800" spans="1:26" ht="12.75" customHeight="1" x14ac:dyDescent="0.25">
      <c r="A800" s="272"/>
      <c r="B800" s="272"/>
      <c r="C800" s="272"/>
      <c r="D800" s="272"/>
      <c r="E800" s="272"/>
      <c r="F800" s="272"/>
      <c r="G800" s="272"/>
      <c r="H800" s="272"/>
      <c r="I800" s="272"/>
      <c r="J800" s="272"/>
      <c r="K800" s="272"/>
      <c r="L800" s="272"/>
      <c r="M800" s="272"/>
      <c r="N800" s="272"/>
      <c r="O800" s="272"/>
      <c r="P800" s="272"/>
      <c r="Q800" s="272"/>
      <c r="R800" s="272"/>
      <c r="S800" s="272"/>
      <c r="T800" s="272"/>
      <c r="U800" s="272"/>
      <c r="V800" s="272"/>
      <c r="W800" s="272"/>
      <c r="X800" s="272"/>
      <c r="Y800" s="272"/>
      <c r="Z800" s="272"/>
    </row>
    <row r="801" spans="1:26" ht="12.75" customHeight="1" x14ac:dyDescent="0.25">
      <c r="A801" s="272"/>
      <c r="B801" s="272"/>
      <c r="C801" s="272"/>
      <c r="D801" s="272"/>
      <c r="E801" s="272"/>
      <c r="F801" s="272"/>
      <c r="G801" s="272"/>
      <c r="H801" s="272"/>
      <c r="I801" s="272"/>
      <c r="J801" s="272"/>
      <c r="K801" s="272"/>
      <c r="L801" s="272"/>
      <c r="M801" s="272"/>
      <c r="N801" s="272"/>
      <c r="O801" s="272"/>
      <c r="P801" s="272"/>
      <c r="Q801" s="272"/>
      <c r="R801" s="272"/>
      <c r="S801" s="272"/>
      <c r="T801" s="272"/>
      <c r="U801" s="272"/>
      <c r="V801" s="272"/>
      <c r="W801" s="272"/>
      <c r="X801" s="272"/>
      <c r="Y801" s="272"/>
      <c r="Z801" s="272"/>
    </row>
    <row r="802" spans="1:26" ht="12.75" customHeight="1" x14ac:dyDescent="0.25">
      <c r="A802" s="272"/>
      <c r="B802" s="272"/>
      <c r="C802" s="272"/>
      <c r="D802" s="272"/>
      <c r="E802" s="272"/>
      <c r="F802" s="272"/>
      <c r="G802" s="272"/>
      <c r="H802" s="272"/>
      <c r="I802" s="272"/>
      <c r="J802" s="272"/>
      <c r="K802" s="272"/>
      <c r="L802" s="272"/>
      <c r="M802" s="272"/>
      <c r="N802" s="272"/>
      <c r="O802" s="272"/>
      <c r="P802" s="272"/>
      <c r="Q802" s="272"/>
      <c r="R802" s="272"/>
      <c r="S802" s="272"/>
      <c r="T802" s="272"/>
      <c r="U802" s="272"/>
      <c r="V802" s="272"/>
      <c r="W802" s="272"/>
      <c r="X802" s="272"/>
      <c r="Y802" s="272"/>
      <c r="Z802" s="272"/>
    </row>
    <row r="803" spans="1:26" ht="12.75" customHeight="1" x14ac:dyDescent="0.25">
      <c r="A803" s="272"/>
      <c r="B803" s="272"/>
      <c r="C803" s="272"/>
      <c r="D803" s="272"/>
      <c r="E803" s="272"/>
      <c r="F803" s="272"/>
      <c r="G803" s="272"/>
      <c r="H803" s="272"/>
      <c r="I803" s="272"/>
      <c r="J803" s="272"/>
      <c r="K803" s="272"/>
      <c r="L803" s="272"/>
      <c r="M803" s="272"/>
      <c r="N803" s="272"/>
      <c r="O803" s="272"/>
      <c r="P803" s="272"/>
      <c r="Q803" s="272"/>
      <c r="R803" s="272"/>
      <c r="S803" s="272"/>
      <c r="T803" s="272"/>
      <c r="U803" s="272"/>
      <c r="V803" s="272"/>
      <c r="W803" s="272"/>
      <c r="X803" s="272"/>
      <c r="Y803" s="272"/>
      <c r="Z803" s="272"/>
    </row>
    <row r="804" spans="1:26" ht="12.75" customHeight="1" x14ac:dyDescent="0.25">
      <c r="A804" s="272"/>
      <c r="B804" s="272"/>
      <c r="C804" s="272"/>
      <c r="D804" s="272"/>
      <c r="E804" s="272"/>
      <c r="F804" s="272"/>
      <c r="G804" s="272"/>
      <c r="H804" s="272"/>
      <c r="I804" s="272"/>
      <c r="J804" s="272"/>
      <c r="K804" s="272"/>
      <c r="L804" s="272"/>
      <c r="M804" s="272"/>
      <c r="N804" s="272"/>
      <c r="O804" s="272"/>
      <c r="P804" s="272"/>
      <c r="Q804" s="272"/>
      <c r="R804" s="272"/>
      <c r="S804" s="272"/>
      <c r="T804" s="272"/>
      <c r="U804" s="272"/>
      <c r="V804" s="272"/>
      <c r="W804" s="272"/>
      <c r="X804" s="272"/>
      <c r="Y804" s="272"/>
      <c r="Z804" s="272"/>
    </row>
    <row r="805" spans="1:26" ht="12.75" customHeight="1" x14ac:dyDescent="0.25">
      <c r="A805" s="272"/>
      <c r="B805" s="272"/>
      <c r="C805" s="272"/>
      <c r="D805" s="272"/>
      <c r="E805" s="272"/>
      <c r="F805" s="272"/>
      <c r="G805" s="272"/>
      <c r="H805" s="272"/>
      <c r="I805" s="272"/>
      <c r="J805" s="272"/>
      <c r="K805" s="272"/>
      <c r="L805" s="272"/>
      <c r="M805" s="272"/>
      <c r="N805" s="272"/>
      <c r="O805" s="272"/>
      <c r="P805" s="272"/>
      <c r="Q805" s="272"/>
      <c r="R805" s="272"/>
      <c r="S805" s="272"/>
      <c r="T805" s="272"/>
      <c r="U805" s="272"/>
      <c r="V805" s="272"/>
      <c r="W805" s="272"/>
      <c r="X805" s="272"/>
      <c r="Y805" s="272"/>
      <c r="Z805" s="272"/>
    </row>
    <row r="806" spans="1:26" ht="12.75" customHeight="1" x14ac:dyDescent="0.25">
      <c r="A806" s="272"/>
      <c r="B806" s="272"/>
      <c r="C806" s="272"/>
      <c r="D806" s="272"/>
      <c r="E806" s="272"/>
      <c r="F806" s="272"/>
      <c r="G806" s="272"/>
      <c r="H806" s="272"/>
      <c r="I806" s="272"/>
      <c r="J806" s="272"/>
      <c r="K806" s="272"/>
      <c r="L806" s="272"/>
      <c r="M806" s="272"/>
      <c r="N806" s="272"/>
      <c r="O806" s="272"/>
      <c r="P806" s="272"/>
      <c r="Q806" s="272"/>
      <c r="R806" s="272"/>
      <c r="S806" s="272"/>
      <c r="T806" s="272"/>
      <c r="U806" s="272"/>
      <c r="V806" s="272"/>
      <c r="W806" s="272"/>
      <c r="X806" s="272"/>
      <c r="Y806" s="272"/>
      <c r="Z806" s="272"/>
    </row>
    <row r="807" spans="1:26" ht="12.75" customHeight="1" x14ac:dyDescent="0.25">
      <c r="A807" s="272"/>
      <c r="B807" s="272"/>
      <c r="C807" s="272"/>
      <c r="D807" s="272"/>
      <c r="E807" s="272"/>
      <c r="F807" s="272"/>
      <c r="G807" s="272"/>
      <c r="H807" s="272"/>
      <c r="I807" s="272"/>
      <c r="J807" s="272"/>
      <c r="K807" s="272"/>
      <c r="L807" s="272"/>
      <c r="M807" s="272"/>
      <c r="N807" s="272"/>
      <c r="O807" s="272"/>
      <c r="P807" s="272"/>
      <c r="Q807" s="272"/>
      <c r="R807" s="272"/>
      <c r="S807" s="272"/>
      <c r="T807" s="272"/>
      <c r="U807" s="272"/>
      <c r="V807" s="272"/>
      <c r="W807" s="272"/>
      <c r="X807" s="272"/>
      <c r="Y807" s="272"/>
      <c r="Z807" s="272"/>
    </row>
    <row r="808" spans="1:26" ht="12.75" customHeight="1" x14ac:dyDescent="0.25">
      <c r="A808" s="272"/>
      <c r="B808" s="272"/>
      <c r="C808" s="272"/>
      <c r="D808" s="272"/>
      <c r="E808" s="272"/>
      <c r="F808" s="272"/>
      <c r="G808" s="272"/>
      <c r="H808" s="272"/>
      <c r="I808" s="272"/>
      <c r="J808" s="272"/>
      <c r="K808" s="272"/>
      <c r="L808" s="272"/>
      <c r="M808" s="272"/>
      <c r="N808" s="272"/>
      <c r="O808" s="272"/>
      <c r="P808" s="272"/>
      <c r="Q808" s="272"/>
      <c r="R808" s="272"/>
      <c r="S808" s="272"/>
      <c r="T808" s="272"/>
      <c r="U808" s="272"/>
      <c r="V808" s="272"/>
      <c r="W808" s="272"/>
      <c r="X808" s="272"/>
      <c r="Y808" s="272"/>
      <c r="Z808" s="272"/>
    </row>
    <row r="809" spans="1:26" ht="12.75" customHeight="1" x14ac:dyDescent="0.25">
      <c r="A809" s="272"/>
      <c r="B809" s="272"/>
      <c r="C809" s="272"/>
      <c r="D809" s="272"/>
      <c r="E809" s="272"/>
      <c r="F809" s="272"/>
      <c r="G809" s="272"/>
      <c r="H809" s="272"/>
      <c r="I809" s="272"/>
      <c r="J809" s="272"/>
      <c r="K809" s="272"/>
      <c r="L809" s="272"/>
      <c r="M809" s="272"/>
      <c r="N809" s="272"/>
      <c r="O809" s="272"/>
      <c r="P809" s="272"/>
      <c r="Q809" s="272"/>
      <c r="R809" s="272"/>
      <c r="S809" s="272"/>
      <c r="T809" s="272"/>
      <c r="U809" s="272"/>
      <c r="V809" s="272"/>
      <c r="W809" s="272"/>
      <c r="X809" s="272"/>
      <c r="Y809" s="272"/>
      <c r="Z809" s="272"/>
    </row>
    <row r="810" spans="1:26" ht="12.75" customHeight="1" x14ac:dyDescent="0.25">
      <c r="A810" s="272"/>
      <c r="B810" s="272"/>
      <c r="C810" s="272"/>
      <c r="D810" s="272"/>
      <c r="E810" s="272"/>
      <c r="F810" s="272"/>
      <c r="G810" s="272"/>
      <c r="H810" s="272"/>
      <c r="I810" s="272"/>
      <c r="J810" s="272"/>
      <c r="K810" s="272"/>
      <c r="L810" s="272"/>
      <c r="M810" s="272"/>
      <c r="N810" s="272"/>
      <c r="O810" s="272"/>
      <c r="P810" s="272"/>
      <c r="Q810" s="272"/>
      <c r="R810" s="272"/>
      <c r="S810" s="272"/>
      <c r="T810" s="272"/>
      <c r="U810" s="272"/>
      <c r="V810" s="272"/>
      <c r="W810" s="272"/>
      <c r="X810" s="272"/>
      <c r="Y810" s="272"/>
      <c r="Z810" s="272"/>
    </row>
    <row r="811" spans="1:26" ht="12.75" customHeight="1" x14ac:dyDescent="0.25">
      <c r="A811" s="272"/>
      <c r="B811" s="272"/>
      <c r="C811" s="272"/>
      <c r="D811" s="272"/>
      <c r="E811" s="272"/>
      <c r="F811" s="272"/>
      <c r="G811" s="272"/>
      <c r="H811" s="272"/>
      <c r="I811" s="272"/>
      <c r="J811" s="272"/>
      <c r="K811" s="272"/>
      <c r="L811" s="272"/>
      <c r="M811" s="272"/>
      <c r="N811" s="272"/>
      <c r="O811" s="272"/>
      <c r="P811" s="272"/>
      <c r="Q811" s="272"/>
      <c r="R811" s="272"/>
      <c r="S811" s="272"/>
      <c r="T811" s="272"/>
      <c r="U811" s="272"/>
      <c r="V811" s="272"/>
      <c r="W811" s="272"/>
      <c r="X811" s="272"/>
      <c r="Y811" s="272"/>
      <c r="Z811" s="272"/>
    </row>
    <row r="812" spans="1:26" ht="12.75" customHeight="1" x14ac:dyDescent="0.25">
      <c r="A812" s="272"/>
      <c r="B812" s="272"/>
      <c r="C812" s="272"/>
      <c r="D812" s="272"/>
      <c r="E812" s="272"/>
      <c r="F812" s="272"/>
      <c r="G812" s="272"/>
      <c r="H812" s="272"/>
      <c r="I812" s="272"/>
      <c r="J812" s="272"/>
      <c r="K812" s="272"/>
      <c r="L812" s="272"/>
      <c r="M812" s="272"/>
      <c r="N812" s="272"/>
      <c r="O812" s="272"/>
      <c r="P812" s="272"/>
      <c r="Q812" s="272"/>
      <c r="R812" s="272"/>
      <c r="S812" s="272"/>
      <c r="T812" s="272"/>
      <c r="U812" s="272"/>
      <c r="V812" s="272"/>
      <c r="W812" s="272"/>
      <c r="X812" s="272"/>
      <c r="Y812" s="272"/>
      <c r="Z812" s="272"/>
    </row>
    <row r="813" spans="1:26" ht="12.75" customHeight="1" x14ac:dyDescent="0.25">
      <c r="A813" s="272"/>
      <c r="B813" s="272"/>
      <c r="C813" s="272"/>
      <c r="D813" s="272"/>
      <c r="E813" s="272"/>
      <c r="F813" s="272"/>
      <c r="G813" s="272"/>
      <c r="H813" s="272"/>
      <c r="I813" s="272"/>
      <c r="J813" s="272"/>
      <c r="K813" s="272"/>
      <c r="L813" s="272"/>
      <c r="M813" s="272"/>
      <c r="N813" s="272"/>
      <c r="O813" s="272"/>
      <c r="P813" s="272"/>
      <c r="Q813" s="272"/>
      <c r="R813" s="272"/>
      <c r="S813" s="272"/>
      <c r="T813" s="272"/>
      <c r="U813" s="272"/>
      <c r="V813" s="272"/>
      <c r="W813" s="272"/>
      <c r="X813" s="272"/>
      <c r="Y813" s="272"/>
      <c r="Z813" s="272"/>
    </row>
    <row r="814" spans="1:26" ht="12.75" customHeight="1" x14ac:dyDescent="0.25">
      <c r="A814" s="272"/>
      <c r="B814" s="272"/>
      <c r="C814" s="272"/>
      <c r="D814" s="272"/>
      <c r="E814" s="272"/>
      <c r="F814" s="272"/>
      <c r="G814" s="272"/>
      <c r="H814" s="272"/>
      <c r="I814" s="272"/>
      <c r="J814" s="272"/>
      <c r="K814" s="272"/>
      <c r="L814" s="272"/>
      <c r="M814" s="272"/>
      <c r="N814" s="272"/>
      <c r="O814" s="272"/>
      <c r="P814" s="272"/>
      <c r="Q814" s="272"/>
      <c r="R814" s="272"/>
      <c r="S814" s="272"/>
      <c r="T814" s="272"/>
      <c r="U814" s="272"/>
      <c r="V814" s="272"/>
      <c r="W814" s="272"/>
      <c r="X814" s="272"/>
      <c r="Y814" s="272"/>
      <c r="Z814" s="272"/>
    </row>
    <row r="815" spans="1:26" ht="12.75" customHeight="1" x14ac:dyDescent="0.25">
      <c r="A815" s="272"/>
      <c r="B815" s="272"/>
      <c r="C815" s="272"/>
      <c r="D815" s="272"/>
      <c r="E815" s="272"/>
      <c r="F815" s="272"/>
      <c r="G815" s="272"/>
      <c r="H815" s="272"/>
      <c r="I815" s="272"/>
      <c r="J815" s="272"/>
      <c r="K815" s="272"/>
      <c r="L815" s="272"/>
      <c r="M815" s="272"/>
      <c r="N815" s="272"/>
      <c r="O815" s="272"/>
      <c r="P815" s="272"/>
      <c r="Q815" s="272"/>
      <c r="R815" s="272"/>
      <c r="S815" s="272"/>
      <c r="T815" s="272"/>
      <c r="U815" s="272"/>
      <c r="V815" s="272"/>
      <c r="W815" s="272"/>
      <c r="X815" s="272"/>
      <c r="Y815" s="272"/>
      <c r="Z815" s="272"/>
    </row>
    <row r="816" spans="1:26" ht="12.75" customHeight="1" x14ac:dyDescent="0.25">
      <c r="A816" s="272"/>
      <c r="B816" s="272"/>
      <c r="C816" s="272"/>
      <c r="D816" s="272"/>
      <c r="E816" s="272"/>
      <c r="F816" s="272"/>
      <c r="G816" s="272"/>
      <c r="H816" s="272"/>
      <c r="I816" s="272"/>
      <c r="J816" s="272"/>
      <c r="K816" s="272"/>
      <c r="L816" s="272"/>
      <c r="M816" s="272"/>
      <c r="N816" s="272"/>
      <c r="O816" s="272"/>
      <c r="P816" s="272"/>
      <c r="Q816" s="272"/>
      <c r="R816" s="272"/>
      <c r="S816" s="272"/>
      <c r="T816" s="272"/>
      <c r="U816" s="272"/>
      <c r="V816" s="272"/>
      <c r="W816" s="272"/>
      <c r="X816" s="272"/>
      <c r="Y816" s="272"/>
      <c r="Z816" s="272"/>
    </row>
    <row r="817" spans="1:26" ht="12.75" customHeight="1" x14ac:dyDescent="0.25">
      <c r="A817" s="272"/>
      <c r="B817" s="272"/>
      <c r="C817" s="272"/>
      <c r="D817" s="272"/>
      <c r="E817" s="272"/>
      <c r="F817" s="272"/>
      <c r="G817" s="272"/>
      <c r="H817" s="272"/>
      <c r="I817" s="272"/>
      <c r="J817" s="272"/>
      <c r="K817" s="272"/>
      <c r="L817" s="272"/>
      <c r="M817" s="272"/>
      <c r="N817" s="272"/>
      <c r="O817" s="272"/>
      <c r="P817" s="272"/>
      <c r="Q817" s="272"/>
      <c r="R817" s="272"/>
      <c r="S817" s="272"/>
      <c r="T817" s="272"/>
      <c r="U817" s="272"/>
      <c r="V817" s="272"/>
      <c r="W817" s="272"/>
      <c r="X817" s="272"/>
      <c r="Y817" s="272"/>
      <c r="Z817" s="272"/>
    </row>
    <row r="818" spans="1:26" ht="12.75" customHeight="1" x14ac:dyDescent="0.25">
      <c r="A818" s="272"/>
      <c r="B818" s="272"/>
      <c r="C818" s="272"/>
      <c r="D818" s="272"/>
      <c r="E818" s="272"/>
      <c r="F818" s="272"/>
      <c r="G818" s="272"/>
      <c r="H818" s="272"/>
      <c r="I818" s="272"/>
      <c r="J818" s="272"/>
      <c r="K818" s="272"/>
      <c r="L818" s="272"/>
      <c r="M818" s="272"/>
      <c r="N818" s="272"/>
      <c r="O818" s="272"/>
      <c r="P818" s="272"/>
      <c r="Q818" s="272"/>
      <c r="R818" s="272"/>
      <c r="S818" s="272"/>
      <c r="T818" s="272"/>
      <c r="U818" s="272"/>
      <c r="V818" s="272"/>
      <c r="W818" s="272"/>
      <c r="X818" s="272"/>
      <c r="Y818" s="272"/>
      <c r="Z818" s="272"/>
    </row>
    <row r="819" spans="1:26" ht="12.75" customHeight="1" x14ac:dyDescent="0.25">
      <c r="A819" s="272"/>
      <c r="B819" s="272"/>
      <c r="C819" s="272"/>
      <c r="D819" s="272"/>
      <c r="E819" s="272"/>
      <c r="F819" s="272"/>
      <c r="G819" s="272"/>
      <c r="H819" s="272"/>
      <c r="I819" s="272"/>
      <c r="J819" s="272"/>
      <c r="K819" s="272"/>
      <c r="L819" s="272"/>
      <c r="M819" s="272"/>
      <c r="N819" s="272"/>
      <c r="O819" s="272"/>
      <c r="P819" s="272"/>
      <c r="Q819" s="272"/>
      <c r="R819" s="272"/>
      <c r="S819" s="272"/>
      <c r="T819" s="272"/>
      <c r="U819" s="272"/>
      <c r="V819" s="272"/>
      <c r="W819" s="272"/>
      <c r="X819" s="272"/>
      <c r="Y819" s="272"/>
      <c r="Z819" s="272"/>
    </row>
    <row r="820" spans="1:26" ht="12.75" customHeight="1" x14ac:dyDescent="0.25">
      <c r="A820" s="272"/>
      <c r="B820" s="272"/>
      <c r="C820" s="272"/>
      <c r="D820" s="272"/>
      <c r="E820" s="272"/>
      <c r="F820" s="272"/>
      <c r="G820" s="272"/>
      <c r="H820" s="272"/>
      <c r="I820" s="272"/>
      <c r="J820" s="272"/>
      <c r="K820" s="272"/>
      <c r="L820" s="272"/>
      <c r="M820" s="272"/>
      <c r="N820" s="272"/>
      <c r="O820" s="272"/>
      <c r="P820" s="272"/>
      <c r="Q820" s="272"/>
      <c r="R820" s="272"/>
      <c r="S820" s="272"/>
      <c r="T820" s="272"/>
      <c r="U820" s="272"/>
      <c r="V820" s="272"/>
      <c r="W820" s="272"/>
      <c r="X820" s="272"/>
      <c r="Y820" s="272"/>
      <c r="Z820" s="272"/>
    </row>
    <row r="821" spans="1:26" ht="12.75" customHeight="1" x14ac:dyDescent="0.25">
      <c r="A821" s="272"/>
      <c r="B821" s="272"/>
      <c r="C821" s="272"/>
      <c r="D821" s="272"/>
      <c r="E821" s="272"/>
      <c r="F821" s="272"/>
      <c r="G821" s="272"/>
      <c r="H821" s="272"/>
      <c r="I821" s="272"/>
      <c r="J821" s="272"/>
      <c r="K821" s="272"/>
      <c r="L821" s="272"/>
      <c r="M821" s="272"/>
      <c r="N821" s="272"/>
      <c r="O821" s="272"/>
      <c r="P821" s="272"/>
      <c r="Q821" s="272"/>
      <c r="R821" s="272"/>
      <c r="S821" s="272"/>
      <c r="T821" s="272"/>
      <c r="U821" s="272"/>
      <c r="V821" s="272"/>
      <c r="W821" s="272"/>
      <c r="X821" s="272"/>
      <c r="Y821" s="272"/>
      <c r="Z821" s="272"/>
    </row>
    <row r="822" spans="1:26" ht="12.75" customHeight="1" x14ac:dyDescent="0.25">
      <c r="A822" s="272"/>
      <c r="B822" s="272"/>
      <c r="C822" s="272"/>
      <c r="D822" s="272"/>
      <c r="E822" s="272"/>
      <c r="F822" s="272"/>
      <c r="G822" s="272"/>
      <c r="H822" s="272"/>
      <c r="I822" s="272"/>
      <c r="J822" s="272"/>
      <c r="K822" s="272"/>
      <c r="L822" s="272"/>
      <c r="M822" s="272"/>
      <c r="N822" s="272"/>
      <c r="O822" s="272"/>
      <c r="P822" s="272"/>
      <c r="Q822" s="272"/>
      <c r="R822" s="272"/>
      <c r="S822" s="272"/>
      <c r="T822" s="272"/>
      <c r="U822" s="272"/>
      <c r="V822" s="272"/>
      <c r="W822" s="272"/>
      <c r="X822" s="272"/>
      <c r="Y822" s="272"/>
      <c r="Z822" s="272"/>
    </row>
    <row r="823" spans="1:26" ht="12.75" customHeight="1" x14ac:dyDescent="0.25">
      <c r="A823" s="272"/>
      <c r="B823" s="272"/>
      <c r="C823" s="272"/>
      <c r="D823" s="272"/>
      <c r="E823" s="272"/>
      <c r="F823" s="272"/>
      <c r="G823" s="272"/>
      <c r="H823" s="272"/>
      <c r="I823" s="272"/>
      <c r="J823" s="272"/>
      <c r="K823" s="272"/>
      <c r="L823" s="272"/>
      <c r="M823" s="272"/>
      <c r="N823" s="272"/>
      <c r="O823" s="272"/>
      <c r="P823" s="272"/>
      <c r="Q823" s="272"/>
      <c r="R823" s="272"/>
      <c r="S823" s="272"/>
      <c r="T823" s="272"/>
      <c r="U823" s="272"/>
      <c r="V823" s="272"/>
      <c r="W823" s="272"/>
      <c r="X823" s="272"/>
      <c r="Y823" s="272"/>
      <c r="Z823" s="272"/>
    </row>
    <row r="824" spans="1:26" ht="12.75" customHeight="1" x14ac:dyDescent="0.25">
      <c r="A824" s="272"/>
      <c r="B824" s="272"/>
      <c r="C824" s="272"/>
      <c r="D824" s="272"/>
      <c r="E824" s="272"/>
      <c r="F824" s="272"/>
      <c r="G824" s="272"/>
      <c r="H824" s="272"/>
      <c r="I824" s="272"/>
      <c r="J824" s="272"/>
      <c r="K824" s="272"/>
      <c r="L824" s="272"/>
      <c r="M824" s="272"/>
      <c r="N824" s="272"/>
      <c r="O824" s="272"/>
      <c r="P824" s="272"/>
      <c r="Q824" s="272"/>
      <c r="R824" s="272"/>
      <c r="S824" s="272"/>
      <c r="T824" s="272"/>
      <c r="U824" s="272"/>
      <c r="V824" s="272"/>
      <c r="W824" s="272"/>
      <c r="X824" s="272"/>
      <c r="Y824" s="272"/>
      <c r="Z824" s="272"/>
    </row>
    <row r="825" spans="1:26" ht="12.75" customHeight="1" x14ac:dyDescent="0.25">
      <c r="A825" s="272"/>
      <c r="B825" s="272"/>
      <c r="C825" s="272"/>
      <c r="D825" s="272"/>
      <c r="E825" s="272"/>
      <c r="F825" s="272"/>
      <c r="G825" s="272"/>
      <c r="H825" s="272"/>
      <c r="I825" s="272"/>
      <c r="J825" s="272"/>
      <c r="K825" s="272"/>
      <c r="L825" s="272"/>
      <c r="M825" s="272"/>
      <c r="N825" s="272"/>
      <c r="O825" s="272"/>
      <c r="P825" s="272"/>
      <c r="Q825" s="272"/>
      <c r="R825" s="272"/>
      <c r="S825" s="272"/>
      <c r="T825" s="272"/>
      <c r="U825" s="272"/>
      <c r="V825" s="272"/>
      <c r="W825" s="272"/>
      <c r="X825" s="272"/>
      <c r="Y825" s="272"/>
      <c r="Z825" s="272"/>
    </row>
    <row r="826" spans="1:26" ht="12.75" customHeight="1" x14ac:dyDescent="0.25">
      <c r="A826" s="272"/>
      <c r="B826" s="272"/>
      <c r="C826" s="272"/>
      <c r="D826" s="272"/>
      <c r="E826" s="272"/>
      <c r="F826" s="272"/>
      <c r="G826" s="272"/>
      <c r="H826" s="272"/>
      <c r="I826" s="272"/>
      <c r="J826" s="272"/>
      <c r="K826" s="272"/>
      <c r="L826" s="272"/>
      <c r="M826" s="272"/>
      <c r="N826" s="272"/>
      <c r="O826" s="272"/>
      <c r="P826" s="272"/>
      <c r="Q826" s="272"/>
      <c r="R826" s="272"/>
      <c r="S826" s="272"/>
      <c r="T826" s="272"/>
      <c r="U826" s="272"/>
      <c r="V826" s="272"/>
      <c r="W826" s="272"/>
      <c r="X826" s="272"/>
      <c r="Y826" s="272"/>
      <c r="Z826" s="272"/>
    </row>
    <row r="827" spans="1:26" ht="12.75" customHeight="1" x14ac:dyDescent="0.25">
      <c r="A827" s="272"/>
      <c r="B827" s="272"/>
      <c r="C827" s="272"/>
      <c r="D827" s="272"/>
      <c r="E827" s="272"/>
      <c r="F827" s="272"/>
      <c r="G827" s="272"/>
      <c r="H827" s="272"/>
      <c r="I827" s="272"/>
      <c r="J827" s="272"/>
      <c r="K827" s="272"/>
      <c r="L827" s="272"/>
      <c r="M827" s="272"/>
      <c r="N827" s="272"/>
      <c r="O827" s="272"/>
      <c r="P827" s="272"/>
      <c r="Q827" s="272"/>
      <c r="R827" s="272"/>
      <c r="S827" s="272"/>
      <c r="T827" s="272"/>
      <c r="U827" s="272"/>
      <c r="V827" s="272"/>
      <c r="W827" s="272"/>
      <c r="X827" s="272"/>
      <c r="Y827" s="272"/>
      <c r="Z827" s="272"/>
    </row>
    <row r="828" spans="1:26" ht="12.75" customHeight="1" x14ac:dyDescent="0.25">
      <c r="A828" s="272"/>
      <c r="B828" s="272"/>
      <c r="C828" s="272"/>
      <c r="D828" s="272"/>
      <c r="E828" s="272"/>
      <c r="F828" s="272"/>
      <c r="G828" s="272"/>
      <c r="H828" s="272"/>
      <c r="I828" s="272"/>
      <c r="J828" s="272"/>
      <c r="K828" s="272"/>
      <c r="L828" s="272"/>
      <c r="M828" s="272"/>
      <c r="N828" s="272"/>
      <c r="O828" s="272"/>
      <c r="P828" s="272"/>
      <c r="Q828" s="272"/>
      <c r="R828" s="272"/>
      <c r="S828" s="272"/>
      <c r="T828" s="272"/>
      <c r="U828" s="272"/>
      <c r="V828" s="272"/>
      <c r="W828" s="272"/>
      <c r="X828" s="272"/>
      <c r="Y828" s="272"/>
      <c r="Z828" s="272"/>
    </row>
    <row r="829" spans="1:26" ht="12.75" customHeight="1" x14ac:dyDescent="0.25">
      <c r="A829" s="272"/>
      <c r="B829" s="272"/>
      <c r="C829" s="272"/>
      <c r="D829" s="272"/>
      <c r="E829" s="272"/>
      <c r="F829" s="272"/>
      <c r="G829" s="272"/>
      <c r="H829" s="272"/>
      <c r="I829" s="272"/>
      <c r="J829" s="272"/>
      <c r="K829" s="272"/>
      <c r="L829" s="272"/>
      <c r="M829" s="272"/>
      <c r="N829" s="272"/>
      <c r="O829" s="272"/>
      <c r="P829" s="272"/>
      <c r="Q829" s="272"/>
      <c r="R829" s="272"/>
      <c r="S829" s="272"/>
      <c r="T829" s="272"/>
      <c r="U829" s="272"/>
      <c r="V829" s="272"/>
      <c r="W829" s="272"/>
      <c r="X829" s="272"/>
      <c r="Y829" s="272"/>
      <c r="Z829" s="272"/>
    </row>
    <row r="830" spans="1:26" ht="12.75" customHeight="1" x14ac:dyDescent="0.25">
      <c r="A830" s="272"/>
      <c r="B830" s="272"/>
      <c r="C830" s="272"/>
      <c r="D830" s="272"/>
      <c r="E830" s="272"/>
      <c r="F830" s="272"/>
      <c r="G830" s="272"/>
      <c r="H830" s="272"/>
      <c r="I830" s="272"/>
      <c r="J830" s="272"/>
      <c r="K830" s="272"/>
      <c r="L830" s="272"/>
      <c r="M830" s="272"/>
      <c r="N830" s="272"/>
      <c r="O830" s="272"/>
      <c r="P830" s="272"/>
      <c r="Q830" s="272"/>
      <c r="R830" s="272"/>
      <c r="S830" s="272"/>
      <c r="T830" s="272"/>
      <c r="U830" s="272"/>
      <c r="V830" s="272"/>
      <c r="W830" s="272"/>
      <c r="X830" s="272"/>
      <c r="Y830" s="272"/>
      <c r="Z830" s="272"/>
    </row>
    <row r="831" spans="1:26" ht="12.75" customHeight="1" x14ac:dyDescent="0.25">
      <c r="A831" s="272"/>
      <c r="B831" s="272"/>
      <c r="C831" s="272"/>
      <c r="D831" s="272"/>
      <c r="E831" s="272"/>
      <c r="F831" s="272"/>
      <c r="G831" s="272"/>
      <c r="H831" s="272"/>
      <c r="I831" s="272"/>
      <c r="J831" s="272"/>
      <c r="K831" s="272"/>
      <c r="L831" s="272"/>
      <c r="M831" s="272"/>
      <c r="N831" s="272"/>
      <c r="O831" s="272"/>
      <c r="P831" s="272"/>
      <c r="Q831" s="272"/>
      <c r="R831" s="272"/>
      <c r="S831" s="272"/>
      <c r="T831" s="272"/>
      <c r="U831" s="272"/>
      <c r="V831" s="272"/>
      <c r="W831" s="272"/>
      <c r="X831" s="272"/>
      <c r="Y831" s="272"/>
      <c r="Z831" s="272"/>
    </row>
    <row r="832" spans="1:26" ht="12.75" customHeight="1" x14ac:dyDescent="0.25">
      <c r="A832" s="272"/>
      <c r="B832" s="272"/>
      <c r="C832" s="272"/>
      <c r="D832" s="272"/>
      <c r="E832" s="272"/>
      <c r="F832" s="272"/>
      <c r="G832" s="272"/>
      <c r="H832" s="272"/>
      <c r="I832" s="272"/>
      <c r="J832" s="272"/>
      <c r="K832" s="272"/>
      <c r="L832" s="272"/>
      <c r="M832" s="272"/>
      <c r="N832" s="272"/>
      <c r="O832" s="272"/>
      <c r="P832" s="272"/>
      <c r="Q832" s="272"/>
      <c r="R832" s="272"/>
      <c r="S832" s="272"/>
      <c r="T832" s="272"/>
      <c r="U832" s="272"/>
      <c r="V832" s="272"/>
      <c r="W832" s="272"/>
      <c r="X832" s="272"/>
      <c r="Y832" s="272"/>
      <c r="Z832" s="272"/>
    </row>
    <row r="833" spans="1:26" ht="12.75" customHeight="1" x14ac:dyDescent="0.25">
      <c r="A833" s="272"/>
      <c r="B833" s="272"/>
      <c r="C833" s="272"/>
      <c r="D833" s="272"/>
      <c r="E833" s="272"/>
      <c r="F833" s="272"/>
      <c r="G833" s="272"/>
      <c r="H833" s="272"/>
      <c r="I833" s="272"/>
      <c r="J833" s="272"/>
      <c r="K833" s="272"/>
      <c r="L833" s="272"/>
      <c r="M833" s="272"/>
      <c r="N833" s="272"/>
      <c r="O833" s="272"/>
      <c r="P833" s="272"/>
      <c r="Q833" s="272"/>
      <c r="R833" s="272"/>
      <c r="S833" s="272"/>
      <c r="T833" s="272"/>
      <c r="U833" s="272"/>
      <c r="V833" s="272"/>
      <c r="W833" s="272"/>
      <c r="X833" s="272"/>
      <c r="Y833" s="272"/>
      <c r="Z833" s="272"/>
    </row>
    <row r="834" spans="1:26" ht="12.75" customHeight="1" x14ac:dyDescent="0.25">
      <c r="A834" s="272"/>
      <c r="B834" s="272"/>
      <c r="C834" s="272"/>
      <c r="D834" s="272"/>
      <c r="E834" s="272"/>
      <c r="F834" s="272"/>
      <c r="G834" s="272"/>
      <c r="H834" s="272"/>
      <c r="I834" s="272"/>
      <c r="J834" s="272"/>
      <c r="K834" s="272"/>
      <c r="L834" s="272"/>
      <c r="M834" s="272"/>
      <c r="N834" s="272"/>
      <c r="O834" s="272"/>
      <c r="P834" s="272"/>
      <c r="Q834" s="272"/>
      <c r="R834" s="272"/>
      <c r="S834" s="272"/>
      <c r="T834" s="272"/>
      <c r="U834" s="272"/>
      <c r="V834" s="272"/>
      <c r="W834" s="272"/>
      <c r="X834" s="272"/>
      <c r="Y834" s="272"/>
      <c r="Z834" s="272"/>
    </row>
    <row r="835" spans="1:26" ht="12.75" customHeight="1" x14ac:dyDescent="0.25">
      <c r="A835" s="272"/>
      <c r="B835" s="272"/>
      <c r="C835" s="272"/>
      <c r="D835" s="272"/>
      <c r="E835" s="272"/>
      <c r="F835" s="272"/>
      <c r="G835" s="272"/>
      <c r="H835" s="272"/>
      <c r="I835" s="272"/>
      <c r="J835" s="272"/>
      <c r="K835" s="272"/>
      <c r="L835" s="272"/>
      <c r="M835" s="272"/>
      <c r="N835" s="272"/>
      <c r="O835" s="272"/>
      <c r="P835" s="272"/>
      <c r="Q835" s="272"/>
      <c r="R835" s="272"/>
      <c r="S835" s="272"/>
      <c r="T835" s="272"/>
      <c r="U835" s="272"/>
      <c r="V835" s="272"/>
      <c r="W835" s="272"/>
      <c r="X835" s="272"/>
      <c r="Y835" s="272"/>
      <c r="Z835" s="272"/>
    </row>
    <row r="836" spans="1:26" ht="12.75" customHeight="1" x14ac:dyDescent="0.25">
      <c r="A836" s="272"/>
      <c r="B836" s="272"/>
      <c r="C836" s="272"/>
      <c r="D836" s="272"/>
      <c r="E836" s="272"/>
      <c r="F836" s="272"/>
      <c r="G836" s="272"/>
      <c r="H836" s="272"/>
      <c r="I836" s="272"/>
      <c r="J836" s="272"/>
      <c r="K836" s="272"/>
      <c r="L836" s="272"/>
      <c r="M836" s="272"/>
      <c r="N836" s="272"/>
      <c r="O836" s="272"/>
      <c r="P836" s="272"/>
      <c r="Q836" s="272"/>
      <c r="R836" s="272"/>
      <c r="S836" s="272"/>
      <c r="T836" s="272"/>
      <c r="U836" s="272"/>
      <c r="V836" s="272"/>
      <c r="W836" s="272"/>
      <c r="X836" s="272"/>
      <c r="Y836" s="272"/>
      <c r="Z836" s="272"/>
    </row>
    <row r="837" spans="1:26" ht="12.75" customHeight="1" x14ac:dyDescent="0.25">
      <c r="A837" s="272"/>
      <c r="B837" s="272"/>
      <c r="C837" s="272"/>
      <c r="D837" s="272"/>
      <c r="E837" s="272"/>
      <c r="F837" s="272"/>
      <c r="G837" s="272"/>
      <c r="H837" s="272"/>
      <c r="I837" s="272"/>
      <c r="J837" s="272"/>
      <c r="K837" s="272"/>
      <c r="L837" s="272"/>
      <c r="M837" s="272"/>
      <c r="N837" s="272"/>
      <c r="O837" s="272"/>
      <c r="P837" s="272"/>
      <c r="Q837" s="272"/>
      <c r="R837" s="272"/>
      <c r="S837" s="272"/>
      <c r="T837" s="272"/>
      <c r="U837" s="272"/>
      <c r="V837" s="272"/>
      <c r="W837" s="272"/>
      <c r="X837" s="272"/>
      <c r="Y837" s="272"/>
      <c r="Z837" s="272"/>
    </row>
    <row r="838" spans="1:26" ht="12.75" customHeight="1" x14ac:dyDescent="0.25">
      <c r="A838" s="272"/>
      <c r="B838" s="272"/>
      <c r="C838" s="272"/>
      <c r="D838" s="272"/>
      <c r="E838" s="272"/>
      <c r="F838" s="272"/>
      <c r="G838" s="272"/>
      <c r="H838" s="272"/>
      <c r="I838" s="272"/>
      <c r="J838" s="272"/>
      <c r="K838" s="272"/>
      <c r="L838" s="272"/>
      <c r="M838" s="272"/>
      <c r="N838" s="272"/>
      <c r="O838" s="272"/>
      <c r="P838" s="272"/>
      <c r="Q838" s="272"/>
      <c r="R838" s="272"/>
      <c r="S838" s="272"/>
      <c r="T838" s="272"/>
      <c r="U838" s="272"/>
      <c r="V838" s="272"/>
      <c r="W838" s="272"/>
      <c r="X838" s="272"/>
      <c r="Y838" s="272"/>
      <c r="Z838" s="272"/>
    </row>
    <row r="839" spans="1:26" ht="12.75" customHeight="1" x14ac:dyDescent="0.25">
      <c r="A839" s="272"/>
      <c r="B839" s="272"/>
      <c r="C839" s="272"/>
      <c r="D839" s="272"/>
      <c r="E839" s="272"/>
      <c r="F839" s="272"/>
      <c r="G839" s="272"/>
      <c r="H839" s="272"/>
      <c r="I839" s="272"/>
      <c r="J839" s="272"/>
      <c r="K839" s="272"/>
      <c r="L839" s="272"/>
      <c r="M839" s="272"/>
      <c r="N839" s="272"/>
      <c r="O839" s="272"/>
      <c r="P839" s="272"/>
      <c r="Q839" s="272"/>
      <c r="R839" s="272"/>
      <c r="S839" s="272"/>
      <c r="T839" s="272"/>
      <c r="U839" s="272"/>
      <c r="V839" s="272"/>
      <c r="W839" s="272"/>
      <c r="X839" s="272"/>
      <c r="Y839" s="272"/>
      <c r="Z839" s="272"/>
    </row>
    <row r="840" spans="1:26" ht="12.75" customHeight="1" x14ac:dyDescent="0.25">
      <c r="A840" s="272"/>
      <c r="B840" s="272"/>
      <c r="C840" s="272"/>
      <c r="D840" s="272"/>
      <c r="E840" s="272"/>
      <c r="F840" s="272"/>
      <c r="G840" s="272"/>
      <c r="H840" s="272"/>
      <c r="I840" s="272"/>
      <c r="J840" s="272"/>
      <c r="K840" s="272"/>
      <c r="L840" s="272"/>
      <c r="M840" s="272"/>
      <c r="N840" s="272"/>
      <c r="O840" s="272"/>
      <c r="P840" s="272"/>
      <c r="Q840" s="272"/>
      <c r="R840" s="272"/>
      <c r="S840" s="272"/>
      <c r="T840" s="272"/>
      <c r="U840" s="272"/>
      <c r="V840" s="272"/>
      <c r="W840" s="272"/>
      <c r="X840" s="272"/>
      <c r="Y840" s="272"/>
      <c r="Z840" s="272"/>
    </row>
    <row r="841" spans="1:26" ht="12.75" customHeight="1" x14ac:dyDescent="0.25">
      <c r="A841" s="272"/>
      <c r="B841" s="272"/>
      <c r="C841" s="272"/>
      <c r="D841" s="272"/>
      <c r="E841" s="272"/>
      <c r="F841" s="272"/>
      <c r="G841" s="272"/>
      <c r="H841" s="272"/>
      <c r="I841" s="272"/>
      <c r="J841" s="272"/>
      <c r="K841" s="272"/>
      <c r="L841" s="272"/>
      <c r="M841" s="272"/>
      <c r="N841" s="272"/>
      <c r="O841" s="272"/>
      <c r="P841" s="272"/>
      <c r="Q841" s="272"/>
      <c r="R841" s="272"/>
      <c r="S841" s="272"/>
      <c r="T841" s="272"/>
      <c r="U841" s="272"/>
      <c r="V841" s="272"/>
      <c r="W841" s="272"/>
      <c r="X841" s="272"/>
      <c r="Y841" s="272"/>
      <c r="Z841" s="272"/>
    </row>
    <row r="842" spans="1:26" ht="12.75" customHeight="1" x14ac:dyDescent="0.25">
      <c r="A842" s="272"/>
      <c r="B842" s="272"/>
      <c r="C842" s="272"/>
      <c r="D842" s="272"/>
      <c r="E842" s="272"/>
      <c r="F842" s="272"/>
      <c r="G842" s="272"/>
      <c r="H842" s="272"/>
      <c r="I842" s="272"/>
      <c r="J842" s="272"/>
      <c r="K842" s="272"/>
      <c r="L842" s="272"/>
      <c r="M842" s="272"/>
      <c r="N842" s="272"/>
      <c r="O842" s="272"/>
      <c r="P842" s="272"/>
      <c r="Q842" s="272"/>
      <c r="R842" s="272"/>
      <c r="S842" s="272"/>
      <c r="T842" s="272"/>
      <c r="U842" s="272"/>
      <c r="V842" s="272"/>
      <c r="W842" s="272"/>
      <c r="X842" s="272"/>
      <c r="Y842" s="272"/>
      <c r="Z842" s="272"/>
    </row>
    <row r="843" spans="1:26" ht="12.75" customHeight="1" x14ac:dyDescent="0.25">
      <c r="A843" s="272"/>
      <c r="B843" s="272"/>
      <c r="C843" s="272"/>
      <c r="D843" s="272"/>
      <c r="E843" s="272"/>
      <c r="F843" s="272"/>
      <c r="G843" s="272"/>
      <c r="H843" s="272"/>
      <c r="I843" s="272"/>
      <c r="J843" s="272"/>
      <c r="K843" s="272"/>
      <c r="L843" s="272"/>
      <c r="M843" s="272"/>
      <c r="N843" s="272"/>
      <c r="O843" s="272"/>
      <c r="P843" s="272"/>
      <c r="Q843" s="272"/>
      <c r="R843" s="272"/>
      <c r="S843" s="272"/>
      <c r="T843" s="272"/>
      <c r="U843" s="272"/>
      <c r="V843" s="272"/>
      <c r="W843" s="272"/>
      <c r="X843" s="272"/>
      <c r="Y843" s="272"/>
      <c r="Z843" s="272"/>
    </row>
    <row r="844" spans="1:26" ht="12.75" customHeight="1" x14ac:dyDescent="0.25">
      <c r="A844" s="272"/>
      <c r="B844" s="272"/>
      <c r="C844" s="272"/>
      <c r="D844" s="272"/>
      <c r="E844" s="272"/>
      <c r="F844" s="272"/>
      <c r="G844" s="272"/>
      <c r="H844" s="272"/>
      <c r="I844" s="272"/>
      <c r="J844" s="272"/>
      <c r="K844" s="272"/>
      <c r="L844" s="272"/>
      <c r="M844" s="272"/>
      <c r="N844" s="272"/>
      <c r="O844" s="272"/>
      <c r="P844" s="272"/>
      <c r="Q844" s="272"/>
      <c r="R844" s="272"/>
      <c r="S844" s="272"/>
      <c r="T844" s="272"/>
      <c r="U844" s="272"/>
      <c r="V844" s="272"/>
      <c r="W844" s="272"/>
      <c r="X844" s="272"/>
      <c r="Y844" s="272"/>
      <c r="Z844" s="272"/>
    </row>
    <row r="845" spans="1:26" ht="12.75" customHeight="1" x14ac:dyDescent="0.25">
      <c r="A845" s="272"/>
      <c r="B845" s="272"/>
      <c r="C845" s="272"/>
      <c r="D845" s="272"/>
      <c r="E845" s="272"/>
      <c r="F845" s="272"/>
      <c r="G845" s="272"/>
      <c r="H845" s="272"/>
      <c r="I845" s="272"/>
      <c r="J845" s="272"/>
      <c r="K845" s="272"/>
      <c r="L845" s="272"/>
      <c r="M845" s="272"/>
      <c r="N845" s="272"/>
      <c r="O845" s="272"/>
      <c r="P845" s="272"/>
      <c r="Q845" s="272"/>
      <c r="R845" s="272"/>
      <c r="S845" s="272"/>
      <c r="T845" s="272"/>
      <c r="U845" s="272"/>
      <c r="V845" s="272"/>
      <c r="W845" s="272"/>
      <c r="X845" s="272"/>
      <c r="Y845" s="272"/>
      <c r="Z845" s="272"/>
    </row>
    <row r="846" spans="1:26" ht="12.75" customHeight="1" x14ac:dyDescent="0.25">
      <c r="A846" s="272"/>
      <c r="B846" s="272"/>
      <c r="C846" s="272"/>
      <c r="D846" s="272"/>
      <c r="E846" s="272"/>
      <c r="F846" s="272"/>
      <c r="G846" s="272"/>
      <c r="H846" s="272"/>
      <c r="I846" s="272"/>
      <c r="J846" s="272"/>
      <c r="K846" s="272"/>
      <c r="L846" s="272"/>
      <c r="M846" s="272"/>
      <c r="N846" s="272"/>
      <c r="O846" s="272"/>
      <c r="P846" s="272"/>
      <c r="Q846" s="272"/>
      <c r="R846" s="272"/>
      <c r="S846" s="272"/>
      <c r="T846" s="272"/>
      <c r="U846" s="272"/>
      <c r="V846" s="272"/>
      <c r="W846" s="272"/>
      <c r="X846" s="272"/>
      <c r="Y846" s="272"/>
      <c r="Z846" s="272"/>
    </row>
    <row r="847" spans="1:26" ht="12.75" customHeight="1" x14ac:dyDescent="0.25">
      <c r="A847" s="272"/>
      <c r="B847" s="272"/>
      <c r="C847" s="272"/>
      <c r="D847" s="272"/>
      <c r="E847" s="272"/>
      <c r="F847" s="272"/>
      <c r="G847" s="272"/>
      <c r="H847" s="272"/>
      <c r="I847" s="272"/>
      <c r="J847" s="272"/>
      <c r="K847" s="272"/>
      <c r="L847" s="272"/>
      <c r="M847" s="272"/>
      <c r="N847" s="272"/>
      <c r="O847" s="272"/>
      <c r="P847" s="272"/>
      <c r="Q847" s="272"/>
      <c r="R847" s="272"/>
      <c r="S847" s="272"/>
      <c r="T847" s="272"/>
      <c r="U847" s="272"/>
      <c r="V847" s="272"/>
      <c r="W847" s="272"/>
      <c r="X847" s="272"/>
      <c r="Y847" s="272"/>
      <c r="Z847" s="272"/>
    </row>
    <row r="848" spans="1:26" ht="12.75" customHeight="1" x14ac:dyDescent="0.25">
      <c r="A848" s="272"/>
      <c r="B848" s="272"/>
      <c r="C848" s="272"/>
      <c r="D848" s="272"/>
      <c r="E848" s="272"/>
      <c r="F848" s="272"/>
      <c r="G848" s="272"/>
      <c r="H848" s="272"/>
      <c r="I848" s="272"/>
      <c r="J848" s="272"/>
      <c r="K848" s="272"/>
      <c r="L848" s="272"/>
      <c r="M848" s="272"/>
      <c r="N848" s="272"/>
      <c r="O848" s="272"/>
      <c r="P848" s="272"/>
      <c r="Q848" s="272"/>
      <c r="R848" s="272"/>
      <c r="S848" s="272"/>
      <c r="T848" s="272"/>
      <c r="U848" s="272"/>
      <c r="V848" s="272"/>
      <c r="W848" s="272"/>
      <c r="X848" s="272"/>
      <c r="Y848" s="272"/>
      <c r="Z848" s="272"/>
    </row>
    <row r="849" spans="1:26" ht="12.75" customHeight="1" x14ac:dyDescent="0.25">
      <c r="A849" s="272"/>
      <c r="B849" s="272"/>
      <c r="C849" s="272"/>
      <c r="D849" s="272"/>
      <c r="E849" s="272"/>
      <c r="F849" s="272"/>
      <c r="G849" s="272"/>
      <c r="H849" s="272"/>
      <c r="I849" s="272"/>
      <c r="J849" s="272"/>
      <c r="K849" s="272"/>
      <c r="L849" s="272"/>
      <c r="M849" s="272"/>
      <c r="N849" s="272"/>
      <c r="O849" s="272"/>
      <c r="P849" s="272"/>
      <c r="Q849" s="272"/>
      <c r="R849" s="272"/>
      <c r="S849" s="272"/>
      <c r="T849" s="272"/>
      <c r="U849" s="272"/>
      <c r="V849" s="272"/>
      <c r="W849" s="272"/>
      <c r="X849" s="272"/>
      <c r="Y849" s="272"/>
      <c r="Z849" s="272"/>
    </row>
    <row r="850" spans="1:26" ht="12.75" customHeight="1" x14ac:dyDescent="0.25">
      <c r="A850" s="272"/>
      <c r="B850" s="272"/>
      <c r="C850" s="272"/>
      <c r="D850" s="272"/>
      <c r="E850" s="272"/>
      <c r="F850" s="272"/>
      <c r="G850" s="272"/>
      <c r="H850" s="272"/>
      <c r="I850" s="272"/>
      <c r="J850" s="272"/>
      <c r="K850" s="272"/>
      <c r="L850" s="272"/>
      <c r="M850" s="272"/>
      <c r="N850" s="272"/>
      <c r="O850" s="272"/>
      <c r="P850" s="272"/>
      <c r="Q850" s="272"/>
      <c r="R850" s="272"/>
      <c r="S850" s="272"/>
      <c r="T850" s="272"/>
      <c r="U850" s="272"/>
      <c r="V850" s="272"/>
      <c r="W850" s="272"/>
      <c r="X850" s="272"/>
      <c r="Y850" s="272"/>
      <c r="Z850" s="272"/>
    </row>
    <row r="851" spans="1:26" ht="12.75" customHeight="1" x14ac:dyDescent="0.25">
      <c r="A851" s="272"/>
      <c r="B851" s="272"/>
      <c r="C851" s="272"/>
      <c r="D851" s="272"/>
      <c r="E851" s="272"/>
      <c r="F851" s="272"/>
      <c r="G851" s="272"/>
      <c r="H851" s="272"/>
      <c r="I851" s="272"/>
      <c r="J851" s="272"/>
      <c r="K851" s="272"/>
      <c r="L851" s="272"/>
      <c r="M851" s="272"/>
      <c r="N851" s="272"/>
      <c r="O851" s="272"/>
      <c r="P851" s="272"/>
      <c r="Q851" s="272"/>
      <c r="R851" s="272"/>
      <c r="S851" s="272"/>
      <c r="T851" s="272"/>
      <c r="U851" s="272"/>
      <c r="V851" s="272"/>
      <c r="W851" s="272"/>
      <c r="X851" s="272"/>
      <c r="Y851" s="272"/>
      <c r="Z851" s="272"/>
    </row>
    <row r="852" spans="1:26" ht="12.75" customHeight="1" x14ac:dyDescent="0.25">
      <c r="A852" s="272"/>
      <c r="B852" s="272"/>
      <c r="C852" s="272"/>
      <c r="D852" s="272"/>
      <c r="E852" s="272"/>
      <c r="F852" s="272"/>
      <c r="G852" s="272"/>
      <c r="H852" s="272"/>
      <c r="I852" s="272"/>
      <c r="J852" s="272"/>
      <c r="K852" s="272"/>
      <c r="L852" s="272"/>
      <c r="M852" s="272"/>
      <c r="N852" s="272"/>
      <c r="O852" s="272"/>
      <c r="P852" s="272"/>
      <c r="Q852" s="272"/>
      <c r="R852" s="272"/>
      <c r="S852" s="272"/>
      <c r="T852" s="272"/>
      <c r="U852" s="272"/>
      <c r="V852" s="272"/>
      <c r="W852" s="272"/>
      <c r="X852" s="272"/>
      <c r="Y852" s="272"/>
      <c r="Z852" s="272"/>
    </row>
    <row r="853" spans="1:26" ht="12.75" customHeight="1" x14ac:dyDescent="0.25">
      <c r="A853" s="272"/>
      <c r="B853" s="272"/>
      <c r="C853" s="272"/>
      <c r="D853" s="272"/>
      <c r="E853" s="272"/>
      <c r="F853" s="272"/>
      <c r="G853" s="272"/>
      <c r="H853" s="272"/>
      <c r="I853" s="272"/>
      <c r="J853" s="272"/>
      <c r="K853" s="272"/>
      <c r="L853" s="272"/>
      <c r="M853" s="272"/>
      <c r="N853" s="272"/>
      <c r="O853" s="272"/>
      <c r="P853" s="272"/>
      <c r="Q853" s="272"/>
      <c r="R853" s="272"/>
      <c r="S853" s="272"/>
      <c r="T853" s="272"/>
      <c r="U853" s="272"/>
      <c r="V853" s="272"/>
      <c r="W853" s="272"/>
      <c r="X853" s="272"/>
      <c r="Y853" s="272"/>
      <c r="Z853" s="272"/>
    </row>
    <row r="854" spans="1:26" ht="12.75" customHeight="1" x14ac:dyDescent="0.25">
      <c r="A854" s="272"/>
      <c r="B854" s="272"/>
      <c r="C854" s="272"/>
      <c r="D854" s="272"/>
      <c r="E854" s="272"/>
      <c r="F854" s="272"/>
      <c r="G854" s="272"/>
      <c r="H854" s="272"/>
      <c r="I854" s="272"/>
      <c r="J854" s="272"/>
      <c r="K854" s="272"/>
      <c r="L854" s="272"/>
      <c r="M854" s="272"/>
      <c r="N854" s="272"/>
      <c r="O854" s="272"/>
      <c r="P854" s="272"/>
      <c r="Q854" s="272"/>
      <c r="R854" s="272"/>
      <c r="S854" s="272"/>
      <c r="T854" s="272"/>
      <c r="U854" s="272"/>
      <c r="V854" s="272"/>
      <c r="W854" s="272"/>
      <c r="X854" s="272"/>
      <c r="Y854" s="272"/>
      <c r="Z854" s="272"/>
    </row>
    <row r="855" spans="1:26" ht="12.75" customHeight="1" x14ac:dyDescent="0.25">
      <c r="A855" s="272"/>
      <c r="B855" s="272"/>
      <c r="C855" s="272"/>
      <c r="D855" s="272"/>
      <c r="E855" s="272"/>
      <c r="F855" s="272"/>
      <c r="G855" s="272"/>
      <c r="H855" s="272"/>
      <c r="I855" s="272"/>
      <c r="J855" s="272"/>
      <c r="K855" s="272"/>
      <c r="L855" s="272"/>
      <c r="M855" s="272"/>
      <c r="N855" s="272"/>
      <c r="O855" s="272"/>
      <c r="P855" s="272"/>
      <c r="Q855" s="272"/>
      <c r="R855" s="272"/>
      <c r="S855" s="272"/>
      <c r="T855" s="272"/>
      <c r="U855" s="272"/>
      <c r="V855" s="272"/>
      <c r="W855" s="272"/>
      <c r="X855" s="272"/>
      <c r="Y855" s="272"/>
      <c r="Z855" s="272"/>
    </row>
    <row r="856" spans="1:26" ht="12.75" customHeight="1" x14ac:dyDescent="0.25">
      <c r="A856" s="272"/>
      <c r="B856" s="272"/>
      <c r="C856" s="272"/>
      <c r="D856" s="272"/>
      <c r="E856" s="272"/>
      <c r="F856" s="272"/>
      <c r="G856" s="272"/>
      <c r="H856" s="272"/>
      <c r="I856" s="272"/>
      <c r="J856" s="272"/>
      <c r="K856" s="272"/>
      <c r="L856" s="272"/>
      <c r="M856" s="272"/>
      <c r="N856" s="272"/>
      <c r="O856" s="272"/>
      <c r="P856" s="272"/>
      <c r="Q856" s="272"/>
      <c r="R856" s="272"/>
      <c r="S856" s="272"/>
      <c r="T856" s="272"/>
      <c r="U856" s="272"/>
      <c r="V856" s="272"/>
      <c r="W856" s="272"/>
      <c r="X856" s="272"/>
      <c r="Y856" s="272"/>
      <c r="Z856" s="272"/>
    </row>
    <row r="857" spans="1:26" ht="12.75" customHeight="1" x14ac:dyDescent="0.25">
      <c r="A857" s="272"/>
      <c r="B857" s="272"/>
      <c r="C857" s="272"/>
      <c r="D857" s="272"/>
      <c r="E857" s="272"/>
      <c r="F857" s="272"/>
      <c r="G857" s="272"/>
      <c r="H857" s="272"/>
      <c r="I857" s="272"/>
      <c r="J857" s="272"/>
      <c r="K857" s="272"/>
      <c r="L857" s="272"/>
      <c r="M857" s="272"/>
      <c r="N857" s="272"/>
      <c r="O857" s="272"/>
      <c r="P857" s="272"/>
      <c r="Q857" s="272"/>
      <c r="R857" s="272"/>
      <c r="S857" s="272"/>
      <c r="T857" s="272"/>
      <c r="U857" s="272"/>
      <c r="V857" s="272"/>
      <c r="W857" s="272"/>
      <c r="X857" s="272"/>
      <c r="Y857" s="272"/>
      <c r="Z857" s="272"/>
    </row>
    <row r="858" spans="1:26" ht="12.75" customHeight="1" x14ac:dyDescent="0.25">
      <c r="A858" s="272"/>
      <c r="B858" s="272"/>
      <c r="C858" s="272"/>
      <c r="D858" s="272"/>
      <c r="E858" s="272"/>
      <c r="F858" s="272"/>
      <c r="G858" s="272"/>
      <c r="H858" s="272"/>
      <c r="I858" s="272"/>
      <c r="J858" s="272"/>
      <c r="K858" s="272"/>
      <c r="L858" s="272"/>
      <c r="M858" s="272"/>
      <c r="N858" s="272"/>
      <c r="O858" s="272"/>
      <c r="P858" s="272"/>
      <c r="Q858" s="272"/>
      <c r="R858" s="272"/>
      <c r="S858" s="272"/>
      <c r="T858" s="272"/>
      <c r="U858" s="272"/>
      <c r="V858" s="272"/>
      <c r="W858" s="272"/>
      <c r="X858" s="272"/>
      <c r="Y858" s="272"/>
      <c r="Z858" s="272"/>
    </row>
    <row r="859" spans="1:26" ht="12.75" customHeight="1" x14ac:dyDescent="0.25">
      <c r="A859" s="272"/>
      <c r="B859" s="272"/>
      <c r="C859" s="272"/>
      <c r="D859" s="272"/>
      <c r="E859" s="272"/>
      <c r="F859" s="272"/>
      <c r="G859" s="272"/>
      <c r="H859" s="272"/>
      <c r="I859" s="272"/>
      <c r="J859" s="272"/>
      <c r="K859" s="272"/>
      <c r="L859" s="272"/>
      <c r="M859" s="272"/>
      <c r="N859" s="272"/>
      <c r="O859" s="272"/>
      <c r="P859" s="272"/>
      <c r="Q859" s="272"/>
      <c r="R859" s="272"/>
      <c r="S859" s="272"/>
      <c r="T859" s="272"/>
      <c r="U859" s="272"/>
      <c r="V859" s="272"/>
      <c r="W859" s="272"/>
      <c r="X859" s="272"/>
      <c r="Y859" s="272"/>
      <c r="Z859" s="272"/>
    </row>
    <row r="860" spans="1:26" ht="12.75" customHeight="1" x14ac:dyDescent="0.25">
      <c r="A860" s="272"/>
      <c r="B860" s="272"/>
      <c r="C860" s="272"/>
      <c r="D860" s="272"/>
      <c r="E860" s="272"/>
      <c r="F860" s="272"/>
      <c r="G860" s="272"/>
      <c r="H860" s="272"/>
      <c r="I860" s="272"/>
      <c r="J860" s="272"/>
      <c r="K860" s="272"/>
      <c r="L860" s="272"/>
      <c r="M860" s="272"/>
      <c r="N860" s="272"/>
      <c r="O860" s="272"/>
      <c r="P860" s="272"/>
      <c r="Q860" s="272"/>
      <c r="R860" s="272"/>
      <c r="S860" s="272"/>
      <c r="T860" s="272"/>
      <c r="U860" s="272"/>
      <c r="V860" s="272"/>
      <c r="W860" s="272"/>
      <c r="X860" s="272"/>
      <c r="Y860" s="272"/>
      <c r="Z860" s="272"/>
    </row>
    <row r="861" spans="1:26" ht="12.75" customHeight="1" x14ac:dyDescent="0.25">
      <c r="A861" s="272"/>
      <c r="B861" s="272"/>
      <c r="C861" s="272"/>
      <c r="D861" s="272"/>
      <c r="E861" s="272"/>
      <c r="F861" s="272"/>
      <c r="G861" s="272"/>
      <c r="H861" s="272"/>
      <c r="I861" s="272"/>
      <c r="J861" s="272"/>
      <c r="K861" s="272"/>
      <c r="L861" s="272"/>
      <c r="M861" s="272"/>
      <c r="N861" s="272"/>
      <c r="O861" s="272"/>
      <c r="P861" s="272"/>
      <c r="Q861" s="272"/>
      <c r="R861" s="272"/>
      <c r="S861" s="272"/>
      <c r="T861" s="272"/>
      <c r="U861" s="272"/>
      <c r="V861" s="272"/>
      <c r="W861" s="272"/>
      <c r="X861" s="272"/>
      <c r="Y861" s="272"/>
      <c r="Z861" s="272"/>
    </row>
    <row r="862" spans="1:26" ht="12.75" customHeight="1" x14ac:dyDescent="0.25">
      <c r="A862" s="272"/>
      <c r="B862" s="272"/>
      <c r="C862" s="272"/>
      <c r="D862" s="272"/>
      <c r="E862" s="272"/>
      <c r="F862" s="272"/>
      <c r="G862" s="272"/>
      <c r="H862" s="272"/>
      <c r="I862" s="272"/>
      <c r="J862" s="272"/>
      <c r="K862" s="272"/>
      <c r="L862" s="272"/>
      <c r="M862" s="272"/>
      <c r="N862" s="272"/>
      <c r="O862" s="272"/>
      <c r="P862" s="272"/>
      <c r="Q862" s="272"/>
      <c r="R862" s="272"/>
      <c r="S862" s="272"/>
      <c r="T862" s="272"/>
      <c r="U862" s="272"/>
      <c r="V862" s="272"/>
      <c r="W862" s="272"/>
      <c r="X862" s="272"/>
      <c r="Y862" s="272"/>
      <c r="Z862" s="272"/>
    </row>
    <row r="863" spans="1:26" ht="12.75" customHeight="1" x14ac:dyDescent="0.25">
      <c r="A863" s="272"/>
      <c r="B863" s="272"/>
      <c r="C863" s="272"/>
      <c r="D863" s="272"/>
      <c r="E863" s="272"/>
      <c r="F863" s="272"/>
      <c r="G863" s="272"/>
      <c r="H863" s="272"/>
      <c r="I863" s="272"/>
      <c r="J863" s="272"/>
      <c r="K863" s="272"/>
      <c r="L863" s="272"/>
      <c r="M863" s="272"/>
      <c r="N863" s="272"/>
      <c r="O863" s="272"/>
      <c r="P863" s="272"/>
      <c r="Q863" s="272"/>
      <c r="R863" s="272"/>
      <c r="S863" s="272"/>
      <c r="T863" s="272"/>
      <c r="U863" s="272"/>
      <c r="V863" s="272"/>
      <c r="W863" s="272"/>
      <c r="X863" s="272"/>
      <c r="Y863" s="272"/>
      <c r="Z863" s="272"/>
    </row>
    <row r="864" spans="1:26" ht="12.75" customHeight="1" x14ac:dyDescent="0.25">
      <c r="A864" s="272"/>
      <c r="B864" s="272"/>
      <c r="C864" s="272"/>
      <c r="D864" s="272"/>
      <c r="E864" s="272"/>
      <c r="F864" s="272"/>
      <c r="G864" s="272"/>
      <c r="H864" s="272"/>
      <c r="I864" s="272"/>
      <c r="J864" s="272"/>
      <c r="K864" s="272"/>
      <c r="L864" s="272"/>
      <c r="M864" s="272"/>
      <c r="N864" s="272"/>
      <c r="O864" s="272"/>
      <c r="P864" s="272"/>
      <c r="Q864" s="272"/>
      <c r="R864" s="272"/>
      <c r="S864" s="272"/>
      <c r="T864" s="272"/>
      <c r="U864" s="272"/>
      <c r="V864" s="272"/>
      <c r="W864" s="272"/>
      <c r="X864" s="272"/>
      <c r="Y864" s="272"/>
      <c r="Z864" s="272"/>
    </row>
    <row r="865" spans="1:26" ht="12.75" customHeight="1" x14ac:dyDescent="0.25">
      <c r="A865" s="272"/>
      <c r="B865" s="272"/>
      <c r="C865" s="272"/>
      <c r="D865" s="272"/>
      <c r="E865" s="272"/>
      <c r="F865" s="272"/>
      <c r="G865" s="272"/>
      <c r="H865" s="272"/>
      <c r="I865" s="272"/>
      <c r="J865" s="272"/>
      <c r="K865" s="272"/>
      <c r="L865" s="272"/>
      <c r="M865" s="272"/>
      <c r="N865" s="272"/>
      <c r="O865" s="272"/>
      <c r="P865" s="272"/>
      <c r="Q865" s="272"/>
      <c r="R865" s="272"/>
      <c r="S865" s="272"/>
      <c r="T865" s="272"/>
      <c r="U865" s="272"/>
      <c r="V865" s="272"/>
      <c r="W865" s="272"/>
      <c r="X865" s="272"/>
      <c r="Y865" s="272"/>
      <c r="Z865" s="272"/>
    </row>
    <row r="866" spans="1:26" ht="12.75" customHeight="1" x14ac:dyDescent="0.25">
      <c r="A866" s="272"/>
      <c r="B866" s="272"/>
      <c r="C866" s="272"/>
      <c r="D866" s="272"/>
      <c r="E866" s="272"/>
      <c r="F866" s="272"/>
      <c r="G866" s="272"/>
      <c r="H866" s="272"/>
      <c r="I866" s="272"/>
      <c r="J866" s="272"/>
      <c r="K866" s="272"/>
      <c r="L866" s="272"/>
      <c r="M866" s="272"/>
      <c r="N866" s="272"/>
      <c r="O866" s="272"/>
      <c r="P866" s="272"/>
      <c r="Q866" s="272"/>
      <c r="R866" s="272"/>
      <c r="S866" s="272"/>
      <c r="T866" s="272"/>
      <c r="U866" s="272"/>
      <c r="V866" s="272"/>
      <c r="W866" s="272"/>
      <c r="X866" s="272"/>
      <c r="Y866" s="272"/>
      <c r="Z866" s="272"/>
    </row>
    <row r="867" spans="1:26" ht="12.75" customHeight="1" x14ac:dyDescent="0.25">
      <c r="A867" s="272"/>
      <c r="B867" s="272"/>
      <c r="C867" s="272"/>
      <c r="D867" s="272"/>
      <c r="E867" s="272"/>
      <c r="F867" s="272"/>
      <c r="G867" s="272"/>
      <c r="H867" s="272"/>
      <c r="I867" s="272"/>
      <c r="J867" s="272"/>
      <c r="K867" s="272"/>
      <c r="L867" s="272"/>
      <c r="M867" s="272"/>
      <c r="N867" s="272"/>
      <c r="O867" s="272"/>
      <c r="P867" s="272"/>
      <c r="Q867" s="272"/>
      <c r="R867" s="272"/>
      <c r="S867" s="272"/>
      <c r="T867" s="272"/>
      <c r="U867" s="272"/>
      <c r="V867" s="272"/>
      <c r="W867" s="272"/>
      <c r="X867" s="272"/>
      <c r="Y867" s="272"/>
      <c r="Z867" s="272"/>
    </row>
    <row r="868" spans="1:26" ht="12.75" customHeight="1" x14ac:dyDescent="0.25">
      <c r="A868" s="272"/>
      <c r="B868" s="272"/>
      <c r="C868" s="272"/>
      <c r="D868" s="272"/>
      <c r="E868" s="272"/>
      <c r="F868" s="272"/>
      <c r="G868" s="272"/>
      <c r="H868" s="272"/>
      <c r="I868" s="272"/>
      <c r="J868" s="272"/>
      <c r="K868" s="272"/>
      <c r="L868" s="272"/>
      <c r="M868" s="272"/>
      <c r="N868" s="272"/>
      <c r="O868" s="272"/>
      <c r="P868" s="272"/>
      <c r="Q868" s="272"/>
      <c r="R868" s="272"/>
      <c r="S868" s="272"/>
      <c r="T868" s="272"/>
      <c r="U868" s="272"/>
      <c r="V868" s="272"/>
      <c r="W868" s="272"/>
      <c r="X868" s="272"/>
      <c r="Y868" s="272"/>
      <c r="Z868" s="272"/>
    </row>
    <row r="869" spans="1:26" ht="12.75" customHeight="1" x14ac:dyDescent="0.25">
      <c r="A869" s="272"/>
      <c r="B869" s="272"/>
      <c r="C869" s="272"/>
      <c r="D869" s="272"/>
      <c r="E869" s="272"/>
      <c r="F869" s="272"/>
      <c r="G869" s="272"/>
      <c r="H869" s="272"/>
      <c r="I869" s="272"/>
      <c r="J869" s="272"/>
      <c r="K869" s="272"/>
      <c r="L869" s="272"/>
      <c r="M869" s="272"/>
      <c r="N869" s="272"/>
      <c r="O869" s="272"/>
      <c r="P869" s="272"/>
      <c r="Q869" s="272"/>
      <c r="R869" s="272"/>
      <c r="S869" s="272"/>
      <c r="T869" s="272"/>
      <c r="U869" s="272"/>
      <c r="V869" s="272"/>
      <c r="W869" s="272"/>
      <c r="X869" s="272"/>
      <c r="Y869" s="272"/>
      <c r="Z869" s="272"/>
    </row>
    <row r="870" spans="1:26" ht="12.75" customHeight="1" x14ac:dyDescent="0.25">
      <c r="A870" s="272"/>
      <c r="B870" s="272"/>
      <c r="C870" s="272"/>
      <c r="D870" s="272"/>
      <c r="E870" s="272"/>
      <c r="F870" s="272"/>
      <c r="G870" s="272"/>
      <c r="H870" s="272"/>
      <c r="I870" s="272"/>
      <c r="J870" s="272"/>
      <c r="K870" s="272"/>
      <c r="L870" s="272"/>
      <c r="M870" s="272"/>
      <c r="N870" s="272"/>
      <c r="O870" s="272"/>
      <c r="P870" s="272"/>
      <c r="Q870" s="272"/>
      <c r="R870" s="272"/>
      <c r="S870" s="272"/>
      <c r="T870" s="272"/>
      <c r="U870" s="272"/>
      <c r="V870" s="272"/>
      <c r="W870" s="272"/>
      <c r="X870" s="272"/>
      <c r="Y870" s="272"/>
      <c r="Z870" s="272"/>
    </row>
    <row r="871" spans="1:26" ht="12.75" customHeight="1" x14ac:dyDescent="0.25">
      <c r="A871" s="272"/>
      <c r="B871" s="272"/>
      <c r="C871" s="272"/>
      <c r="D871" s="272"/>
      <c r="E871" s="272"/>
      <c r="F871" s="272"/>
      <c r="G871" s="272"/>
      <c r="H871" s="272"/>
      <c r="I871" s="272"/>
      <c r="J871" s="272"/>
      <c r="K871" s="272"/>
      <c r="L871" s="272"/>
      <c r="M871" s="272"/>
      <c r="N871" s="272"/>
      <c r="O871" s="272"/>
      <c r="P871" s="272"/>
      <c r="Q871" s="272"/>
      <c r="R871" s="272"/>
      <c r="S871" s="272"/>
      <c r="T871" s="272"/>
      <c r="U871" s="272"/>
      <c r="V871" s="272"/>
      <c r="W871" s="272"/>
      <c r="X871" s="272"/>
      <c r="Y871" s="272"/>
      <c r="Z871" s="272"/>
    </row>
    <row r="872" spans="1:26" ht="12.75" customHeight="1" x14ac:dyDescent="0.25">
      <c r="A872" s="272"/>
      <c r="B872" s="272"/>
      <c r="C872" s="272"/>
      <c r="D872" s="272"/>
      <c r="E872" s="272"/>
      <c r="F872" s="272"/>
      <c r="G872" s="272"/>
      <c r="H872" s="272"/>
      <c r="I872" s="272"/>
      <c r="J872" s="272"/>
      <c r="K872" s="272"/>
      <c r="L872" s="272"/>
      <c r="M872" s="272"/>
      <c r="N872" s="272"/>
      <c r="O872" s="272"/>
      <c r="P872" s="272"/>
      <c r="Q872" s="272"/>
      <c r="R872" s="272"/>
      <c r="S872" s="272"/>
      <c r="T872" s="272"/>
      <c r="U872" s="272"/>
      <c r="V872" s="272"/>
      <c r="W872" s="272"/>
      <c r="X872" s="272"/>
      <c r="Y872" s="272"/>
      <c r="Z872" s="272"/>
    </row>
    <row r="873" spans="1:26" ht="12.75" customHeight="1" x14ac:dyDescent="0.25">
      <c r="A873" s="272"/>
      <c r="B873" s="272"/>
      <c r="C873" s="272"/>
      <c r="D873" s="272"/>
      <c r="E873" s="272"/>
      <c r="F873" s="272"/>
      <c r="G873" s="272"/>
      <c r="H873" s="272"/>
      <c r="I873" s="272"/>
      <c r="J873" s="272"/>
      <c r="K873" s="272"/>
      <c r="L873" s="272"/>
      <c r="M873" s="272"/>
      <c r="N873" s="272"/>
      <c r="O873" s="272"/>
      <c r="P873" s="272"/>
      <c r="Q873" s="272"/>
      <c r="R873" s="272"/>
      <c r="S873" s="272"/>
      <c r="T873" s="272"/>
      <c r="U873" s="272"/>
      <c r="V873" s="272"/>
      <c r="W873" s="272"/>
      <c r="X873" s="272"/>
      <c r="Y873" s="272"/>
      <c r="Z873" s="272"/>
    </row>
    <row r="874" spans="1:26" ht="12.75" customHeight="1" x14ac:dyDescent="0.25">
      <c r="A874" s="272"/>
      <c r="B874" s="272"/>
      <c r="C874" s="272"/>
      <c r="D874" s="272"/>
      <c r="E874" s="272"/>
      <c r="F874" s="272"/>
      <c r="G874" s="272"/>
      <c r="H874" s="272"/>
      <c r="I874" s="272"/>
      <c r="J874" s="272"/>
      <c r="K874" s="272"/>
      <c r="L874" s="272"/>
      <c r="M874" s="272"/>
      <c r="N874" s="272"/>
      <c r="O874" s="272"/>
      <c r="P874" s="272"/>
      <c r="Q874" s="272"/>
      <c r="R874" s="272"/>
      <c r="S874" s="272"/>
      <c r="T874" s="272"/>
      <c r="U874" s="272"/>
      <c r="V874" s="272"/>
      <c r="W874" s="272"/>
      <c r="X874" s="272"/>
      <c r="Y874" s="272"/>
      <c r="Z874" s="272"/>
    </row>
    <row r="875" spans="1:26" ht="12.75" customHeight="1" x14ac:dyDescent="0.25">
      <c r="A875" s="272"/>
      <c r="B875" s="272"/>
      <c r="C875" s="272"/>
      <c r="D875" s="272"/>
      <c r="E875" s="272"/>
      <c r="F875" s="272"/>
      <c r="G875" s="272"/>
      <c r="H875" s="272"/>
      <c r="I875" s="272"/>
      <c r="J875" s="272"/>
      <c r="K875" s="272"/>
      <c r="L875" s="272"/>
      <c r="M875" s="272"/>
      <c r="N875" s="272"/>
      <c r="O875" s="272"/>
      <c r="P875" s="272"/>
      <c r="Q875" s="272"/>
      <c r="R875" s="272"/>
      <c r="S875" s="272"/>
      <c r="T875" s="272"/>
      <c r="U875" s="272"/>
      <c r="V875" s="272"/>
      <c r="W875" s="272"/>
      <c r="X875" s="272"/>
      <c r="Y875" s="272"/>
      <c r="Z875" s="272"/>
    </row>
    <row r="876" spans="1:26" ht="12.75" customHeight="1" x14ac:dyDescent="0.25">
      <c r="A876" s="272"/>
      <c r="B876" s="272"/>
      <c r="C876" s="272"/>
      <c r="D876" s="272"/>
      <c r="E876" s="272"/>
      <c r="F876" s="272"/>
      <c r="G876" s="272"/>
      <c r="H876" s="272"/>
      <c r="I876" s="272"/>
      <c r="J876" s="272"/>
      <c r="K876" s="272"/>
      <c r="L876" s="272"/>
      <c r="M876" s="272"/>
      <c r="N876" s="272"/>
      <c r="O876" s="272"/>
      <c r="P876" s="272"/>
      <c r="Q876" s="272"/>
      <c r="R876" s="272"/>
      <c r="S876" s="272"/>
      <c r="T876" s="272"/>
      <c r="U876" s="272"/>
      <c r="V876" s="272"/>
      <c r="W876" s="272"/>
      <c r="X876" s="272"/>
      <c r="Y876" s="272"/>
      <c r="Z876" s="272"/>
    </row>
    <row r="877" spans="1:26" ht="12.75" customHeight="1" x14ac:dyDescent="0.25">
      <c r="A877" s="272"/>
      <c r="B877" s="272"/>
      <c r="C877" s="272"/>
      <c r="D877" s="272"/>
      <c r="E877" s="272"/>
      <c r="F877" s="272"/>
      <c r="G877" s="272"/>
      <c r="H877" s="272"/>
      <c r="I877" s="272"/>
      <c r="J877" s="272"/>
      <c r="K877" s="272"/>
      <c r="L877" s="272"/>
      <c r="M877" s="272"/>
      <c r="N877" s="272"/>
      <c r="O877" s="272"/>
      <c r="P877" s="272"/>
      <c r="Q877" s="272"/>
      <c r="R877" s="272"/>
      <c r="S877" s="272"/>
      <c r="T877" s="272"/>
      <c r="U877" s="272"/>
      <c r="V877" s="272"/>
      <c r="W877" s="272"/>
      <c r="X877" s="272"/>
      <c r="Y877" s="272"/>
      <c r="Z877" s="272"/>
    </row>
    <row r="878" spans="1:26" ht="12.75" customHeight="1" x14ac:dyDescent="0.25">
      <c r="A878" s="272"/>
      <c r="B878" s="272"/>
      <c r="C878" s="272"/>
      <c r="D878" s="272"/>
      <c r="E878" s="272"/>
      <c r="F878" s="272"/>
      <c r="G878" s="272"/>
      <c r="H878" s="272"/>
      <c r="I878" s="272"/>
      <c r="J878" s="272"/>
      <c r="K878" s="272"/>
      <c r="L878" s="272"/>
      <c r="M878" s="272"/>
      <c r="N878" s="272"/>
      <c r="O878" s="272"/>
      <c r="P878" s="272"/>
      <c r="Q878" s="272"/>
      <c r="R878" s="272"/>
      <c r="S878" s="272"/>
      <c r="T878" s="272"/>
      <c r="U878" s="272"/>
      <c r="V878" s="272"/>
      <c r="W878" s="272"/>
      <c r="X878" s="272"/>
      <c r="Y878" s="272"/>
      <c r="Z878" s="272"/>
    </row>
    <row r="879" spans="1:26" ht="12.75" customHeight="1" x14ac:dyDescent="0.25">
      <c r="A879" s="272"/>
      <c r="B879" s="272"/>
      <c r="C879" s="272"/>
      <c r="D879" s="272"/>
      <c r="E879" s="272"/>
      <c r="F879" s="272"/>
      <c r="G879" s="272"/>
      <c r="H879" s="272"/>
      <c r="I879" s="272"/>
      <c r="J879" s="272"/>
      <c r="K879" s="272"/>
      <c r="L879" s="272"/>
      <c r="M879" s="272"/>
      <c r="N879" s="272"/>
      <c r="O879" s="272"/>
      <c r="P879" s="272"/>
      <c r="Q879" s="272"/>
      <c r="R879" s="272"/>
      <c r="S879" s="272"/>
      <c r="T879" s="272"/>
      <c r="U879" s="272"/>
      <c r="V879" s="272"/>
      <c r="W879" s="272"/>
      <c r="X879" s="272"/>
      <c r="Y879" s="272"/>
      <c r="Z879" s="272"/>
    </row>
    <row r="880" spans="1:26" ht="12.75" customHeight="1" x14ac:dyDescent="0.25">
      <c r="A880" s="272"/>
      <c r="B880" s="272"/>
      <c r="C880" s="272"/>
      <c r="D880" s="272"/>
      <c r="E880" s="272"/>
      <c r="F880" s="272"/>
      <c r="G880" s="272"/>
      <c r="H880" s="272"/>
      <c r="I880" s="272"/>
      <c r="J880" s="272"/>
      <c r="K880" s="272"/>
      <c r="L880" s="272"/>
      <c r="M880" s="272"/>
      <c r="N880" s="272"/>
      <c r="O880" s="272"/>
      <c r="P880" s="272"/>
      <c r="Q880" s="272"/>
      <c r="R880" s="272"/>
      <c r="S880" s="272"/>
      <c r="T880" s="272"/>
      <c r="U880" s="272"/>
      <c r="V880" s="272"/>
      <c r="W880" s="272"/>
      <c r="X880" s="272"/>
      <c r="Y880" s="272"/>
      <c r="Z880" s="272"/>
    </row>
    <row r="881" spans="1:26" ht="12.75" customHeight="1" x14ac:dyDescent="0.25">
      <c r="A881" s="272"/>
      <c r="B881" s="272"/>
      <c r="C881" s="272"/>
      <c r="D881" s="272"/>
      <c r="E881" s="272"/>
      <c r="F881" s="272"/>
      <c r="G881" s="272"/>
      <c r="H881" s="272"/>
      <c r="I881" s="272"/>
      <c r="J881" s="272"/>
      <c r="K881" s="272"/>
      <c r="L881" s="272"/>
      <c r="M881" s="272"/>
      <c r="N881" s="272"/>
      <c r="O881" s="272"/>
      <c r="P881" s="272"/>
      <c r="Q881" s="272"/>
      <c r="R881" s="272"/>
      <c r="S881" s="272"/>
      <c r="T881" s="272"/>
      <c r="U881" s="272"/>
      <c r="V881" s="272"/>
      <c r="W881" s="272"/>
      <c r="X881" s="272"/>
      <c r="Y881" s="272"/>
      <c r="Z881" s="272"/>
    </row>
    <row r="882" spans="1:26" ht="12.75" customHeight="1" x14ac:dyDescent="0.25">
      <c r="A882" s="272"/>
      <c r="B882" s="272"/>
      <c r="C882" s="272"/>
      <c r="D882" s="272"/>
      <c r="E882" s="272"/>
      <c r="F882" s="272"/>
      <c r="G882" s="272"/>
      <c r="H882" s="272"/>
      <c r="I882" s="272"/>
      <c r="J882" s="272"/>
      <c r="K882" s="272"/>
      <c r="L882" s="272"/>
      <c r="M882" s="272"/>
      <c r="N882" s="272"/>
      <c r="O882" s="272"/>
      <c r="P882" s="272"/>
      <c r="Q882" s="272"/>
      <c r="R882" s="272"/>
      <c r="S882" s="272"/>
      <c r="T882" s="272"/>
      <c r="U882" s="272"/>
      <c r="V882" s="272"/>
      <c r="W882" s="272"/>
      <c r="X882" s="272"/>
      <c r="Y882" s="272"/>
      <c r="Z882" s="272"/>
    </row>
    <row r="883" spans="1:26" ht="12.75" customHeight="1" x14ac:dyDescent="0.25">
      <c r="A883" s="272"/>
      <c r="B883" s="272"/>
      <c r="C883" s="272"/>
      <c r="D883" s="272"/>
      <c r="E883" s="272"/>
      <c r="F883" s="272"/>
      <c r="G883" s="272"/>
      <c r="H883" s="272"/>
      <c r="I883" s="272"/>
      <c r="J883" s="272"/>
      <c r="K883" s="272"/>
      <c r="L883" s="272"/>
      <c r="M883" s="272"/>
      <c r="N883" s="272"/>
      <c r="O883" s="272"/>
      <c r="P883" s="272"/>
      <c r="Q883" s="272"/>
      <c r="R883" s="272"/>
      <c r="S883" s="272"/>
      <c r="T883" s="272"/>
      <c r="U883" s="272"/>
      <c r="V883" s="272"/>
      <c r="W883" s="272"/>
      <c r="X883" s="272"/>
      <c r="Y883" s="272"/>
      <c r="Z883" s="272"/>
    </row>
    <row r="884" spans="1:26" ht="12.75" customHeight="1" x14ac:dyDescent="0.25">
      <c r="A884" s="272"/>
      <c r="B884" s="272"/>
      <c r="C884" s="272"/>
      <c r="D884" s="272"/>
      <c r="E884" s="272"/>
      <c r="F884" s="272"/>
      <c r="G884" s="272"/>
      <c r="H884" s="272"/>
      <c r="I884" s="272"/>
      <c r="J884" s="272"/>
      <c r="K884" s="272"/>
      <c r="L884" s="272"/>
      <c r="M884" s="272"/>
      <c r="N884" s="272"/>
      <c r="O884" s="272"/>
      <c r="P884" s="272"/>
      <c r="Q884" s="272"/>
      <c r="R884" s="272"/>
      <c r="S884" s="272"/>
      <c r="T884" s="272"/>
      <c r="U884" s="272"/>
      <c r="V884" s="272"/>
      <c r="W884" s="272"/>
      <c r="X884" s="272"/>
      <c r="Y884" s="272"/>
      <c r="Z884" s="272"/>
    </row>
    <row r="885" spans="1:26" ht="12.75" customHeight="1" x14ac:dyDescent="0.25">
      <c r="A885" s="272"/>
      <c r="B885" s="272"/>
      <c r="C885" s="272"/>
      <c r="D885" s="272"/>
      <c r="E885" s="272"/>
      <c r="F885" s="272"/>
      <c r="G885" s="272"/>
      <c r="H885" s="272"/>
      <c r="I885" s="272"/>
      <c r="J885" s="272"/>
      <c r="K885" s="272"/>
      <c r="L885" s="272"/>
      <c r="M885" s="272"/>
      <c r="N885" s="272"/>
      <c r="O885" s="272"/>
      <c r="P885" s="272"/>
      <c r="Q885" s="272"/>
      <c r="R885" s="272"/>
      <c r="S885" s="272"/>
      <c r="T885" s="272"/>
      <c r="U885" s="272"/>
      <c r="V885" s="272"/>
      <c r="W885" s="272"/>
      <c r="X885" s="272"/>
      <c r="Y885" s="272"/>
      <c r="Z885" s="272"/>
    </row>
    <row r="886" spans="1:26" ht="12.75" customHeight="1" x14ac:dyDescent="0.25">
      <c r="A886" s="272"/>
      <c r="B886" s="272"/>
      <c r="C886" s="272"/>
      <c r="D886" s="272"/>
      <c r="E886" s="272"/>
      <c r="F886" s="272"/>
      <c r="G886" s="272"/>
      <c r="H886" s="272"/>
      <c r="I886" s="272"/>
      <c r="J886" s="272"/>
      <c r="K886" s="272"/>
      <c r="L886" s="272"/>
      <c r="M886" s="272"/>
      <c r="N886" s="272"/>
      <c r="O886" s="272"/>
      <c r="P886" s="272"/>
      <c r="Q886" s="272"/>
      <c r="R886" s="272"/>
      <c r="S886" s="272"/>
      <c r="T886" s="272"/>
      <c r="U886" s="272"/>
      <c r="V886" s="272"/>
      <c r="W886" s="272"/>
      <c r="X886" s="272"/>
      <c r="Y886" s="272"/>
      <c r="Z886" s="272"/>
    </row>
    <row r="887" spans="1:26" ht="12.75" customHeight="1" x14ac:dyDescent="0.25">
      <c r="A887" s="272"/>
      <c r="B887" s="272"/>
      <c r="C887" s="272"/>
      <c r="D887" s="272"/>
      <c r="E887" s="272"/>
      <c r="F887" s="272"/>
      <c r="G887" s="272"/>
      <c r="H887" s="272"/>
      <c r="I887" s="272"/>
      <c r="J887" s="272"/>
      <c r="K887" s="272"/>
      <c r="L887" s="272"/>
      <c r="M887" s="272"/>
      <c r="N887" s="272"/>
      <c r="O887" s="272"/>
      <c r="P887" s="272"/>
      <c r="Q887" s="272"/>
      <c r="R887" s="272"/>
      <c r="S887" s="272"/>
      <c r="T887" s="272"/>
      <c r="U887" s="272"/>
      <c r="V887" s="272"/>
      <c r="W887" s="272"/>
      <c r="X887" s="272"/>
      <c r="Y887" s="272"/>
      <c r="Z887" s="272"/>
    </row>
    <row r="888" spans="1:26" ht="12.75" customHeight="1" x14ac:dyDescent="0.25">
      <c r="A888" s="272"/>
      <c r="B888" s="272"/>
      <c r="C888" s="272"/>
      <c r="D888" s="272"/>
      <c r="E888" s="272"/>
      <c r="F888" s="272"/>
      <c r="G888" s="272"/>
      <c r="H888" s="272"/>
      <c r="I888" s="272"/>
      <c r="J888" s="272"/>
      <c r="K888" s="272"/>
      <c r="L888" s="272"/>
      <c r="M888" s="272"/>
      <c r="N888" s="272"/>
      <c r="O888" s="272"/>
      <c r="P888" s="272"/>
      <c r="Q888" s="272"/>
      <c r="R888" s="272"/>
      <c r="S888" s="272"/>
      <c r="T888" s="272"/>
      <c r="U888" s="272"/>
      <c r="V888" s="272"/>
      <c r="W888" s="272"/>
      <c r="X888" s="272"/>
      <c r="Y888" s="272"/>
      <c r="Z888" s="272"/>
    </row>
    <row r="889" spans="1:26" ht="12.75" customHeight="1" x14ac:dyDescent="0.25">
      <c r="A889" s="272"/>
      <c r="B889" s="272"/>
      <c r="C889" s="272"/>
      <c r="D889" s="272"/>
      <c r="E889" s="272"/>
      <c r="F889" s="272"/>
      <c r="G889" s="272"/>
      <c r="H889" s="272"/>
      <c r="I889" s="272"/>
      <c r="J889" s="272"/>
      <c r="K889" s="272"/>
      <c r="L889" s="272"/>
      <c r="M889" s="272"/>
      <c r="N889" s="272"/>
      <c r="O889" s="272"/>
      <c r="P889" s="272"/>
      <c r="Q889" s="272"/>
      <c r="R889" s="272"/>
      <c r="S889" s="272"/>
      <c r="T889" s="272"/>
      <c r="U889" s="272"/>
      <c r="V889" s="272"/>
      <c r="W889" s="272"/>
      <c r="X889" s="272"/>
      <c r="Y889" s="272"/>
      <c r="Z889" s="272"/>
    </row>
    <row r="890" spans="1:26" ht="12.75" customHeight="1" x14ac:dyDescent="0.25">
      <c r="A890" s="272"/>
      <c r="B890" s="272"/>
      <c r="C890" s="272"/>
      <c r="D890" s="272"/>
      <c r="E890" s="272"/>
      <c r="F890" s="272"/>
      <c r="G890" s="272"/>
      <c r="H890" s="272"/>
      <c r="I890" s="272"/>
      <c r="J890" s="272"/>
      <c r="K890" s="272"/>
      <c r="L890" s="272"/>
      <c r="M890" s="272"/>
      <c r="N890" s="272"/>
      <c r="O890" s="272"/>
      <c r="P890" s="272"/>
      <c r="Q890" s="272"/>
      <c r="R890" s="272"/>
      <c r="S890" s="272"/>
      <c r="T890" s="272"/>
      <c r="U890" s="272"/>
      <c r="V890" s="272"/>
      <c r="W890" s="272"/>
      <c r="X890" s="272"/>
      <c r="Y890" s="272"/>
      <c r="Z890" s="272"/>
    </row>
    <row r="891" spans="1:26" ht="12.75" customHeight="1" x14ac:dyDescent="0.25">
      <c r="A891" s="272"/>
      <c r="B891" s="272"/>
      <c r="C891" s="272"/>
      <c r="D891" s="272"/>
      <c r="E891" s="272"/>
      <c r="F891" s="272"/>
      <c r="G891" s="272"/>
      <c r="H891" s="272"/>
      <c r="I891" s="272"/>
      <c r="J891" s="272"/>
      <c r="K891" s="272"/>
      <c r="L891" s="272"/>
      <c r="M891" s="272"/>
      <c r="N891" s="272"/>
      <c r="O891" s="272"/>
      <c r="P891" s="272"/>
      <c r="Q891" s="272"/>
      <c r="R891" s="272"/>
      <c r="S891" s="272"/>
      <c r="T891" s="272"/>
      <c r="U891" s="272"/>
      <c r="V891" s="272"/>
      <c r="W891" s="272"/>
      <c r="X891" s="272"/>
      <c r="Y891" s="272"/>
      <c r="Z891" s="272"/>
    </row>
    <row r="892" spans="1:26" ht="12.75" customHeight="1" x14ac:dyDescent="0.25">
      <c r="A892" s="272"/>
      <c r="B892" s="272"/>
      <c r="C892" s="272"/>
      <c r="D892" s="272"/>
      <c r="E892" s="272"/>
      <c r="F892" s="272"/>
      <c r="G892" s="272"/>
      <c r="H892" s="272"/>
      <c r="I892" s="272"/>
      <c r="J892" s="272"/>
      <c r="K892" s="272"/>
      <c r="L892" s="272"/>
      <c r="M892" s="272"/>
      <c r="N892" s="272"/>
      <c r="O892" s="272"/>
      <c r="P892" s="272"/>
      <c r="Q892" s="272"/>
      <c r="R892" s="272"/>
      <c r="S892" s="272"/>
      <c r="T892" s="272"/>
      <c r="U892" s="272"/>
      <c r="V892" s="272"/>
      <c r="W892" s="272"/>
      <c r="X892" s="272"/>
      <c r="Y892" s="272"/>
      <c r="Z892" s="272"/>
    </row>
    <row r="893" spans="1:26" ht="12.75" customHeight="1" x14ac:dyDescent="0.25">
      <c r="A893" s="272"/>
      <c r="B893" s="272"/>
      <c r="C893" s="272"/>
      <c r="D893" s="272"/>
      <c r="E893" s="272"/>
      <c r="F893" s="272"/>
      <c r="G893" s="272"/>
      <c r="H893" s="272"/>
      <c r="I893" s="272"/>
      <c r="J893" s="272"/>
      <c r="K893" s="272"/>
      <c r="L893" s="272"/>
      <c r="M893" s="272"/>
      <c r="N893" s="272"/>
      <c r="O893" s="272"/>
      <c r="P893" s="272"/>
      <c r="Q893" s="272"/>
      <c r="R893" s="272"/>
      <c r="S893" s="272"/>
      <c r="T893" s="272"/>
      <c r="U893" s="272"/>
      <c r="V893" s="272"/>
      <c r="W893" s="272"/>
      <c r="X893" s="272"/>
      <c r="Y893" s="272"/>
      <c r="Z893" s="272"/>
    </row>
    <row r="894" spans="1:26" ht="12.75" customHeight="1" x14ac:dyDescent="0.25">
      <c r="A894" s="272"/>
      <c r="B894" s="272"/>
      <c r="C894" s="272"/>
      <c r="D894" s="272"/>
      <c r="E894" s="272"/>
      <c r="F894" s="272"/>
      <c r="G894" s="272"/>
      <c r="H894" s="272"/>
      <c r="I894" s="272"/>
      <c r="J894" s="272"/>
      <c r="K894" s="272"/>
      <c r="L894" s="272"/>
      <c r="M894" s="272"/>
      <c r="N894" s="272"/>
      <c r="O894" s="272"/>
      <c r="P894" s="272"/>
      <c r="Q894" s="272"/>
      <c r="R894" s="272"/>
      <c r="S894" s="272"/>
      <c r="T894" s="272"/>
      <c r="U894" s="272"/>
      <c r="V894" s="272"/>
      <c r="W894" s="272"/>
      <c r="X894" s="272"/>
      <c r="Y894" s="272"/>
      <c r="Z894" s="272"/>
    </row>
    <row r="895" spans="1:26" ht="12.75" customHeight="1" x14ac:dyDescent="0.25">
      <c r="A895" s="272"/>
      <c r="B895" s="272"/>
      <c r="C895" s="272"/>
      <c r="D895" s="272"/>
      <c r="E895" s="272"/>
      <c r="F895" s="272"/>
      <c r="G895" s="272"/>
      <c r="H895" s="272"/>
      <c r="I895" s="272"/>
      <c r="J895" s="272"/>
      <c r="K895" s="272"/>
      <c r="L895" s="272"/>
      <c r="M895" s="272"/>
      <c r="N895" s="272"/>
      <c r="O895" s="272"/>
      <c r="P895" s="272"/>
      <c r="Q895" s="272"/>
      <c r="R895" s="272"/>
      <c r="S895" s="272"/>
      <c r="T895" s="272"/>
      <c r="U895" s="272"/>
      <c r="V895" s="272"/>
      <c r="W895" s="272"/>
      <c r="X895" s="272"/>
      <c r="Y895" s="272"/>
      <c r="Z895" s="272"/>
    </row>
    <row r="896" spans="1:26" ht="12.75" customHeight="1" x14ac:dyDescent="0.25">
      <c r="A896" s="272"/>
      <c r="B896" s="272"/>
      <c r="C896" s="272"/>
      <c r="D896" s="272"/>
      <c r="E896" s="272"/>
      <c r="F896" s="272"/>
      <c r="G896" s="272"/>
      <c r="H896" s="272"/>
      <c r="I896" s="272"/>
      <c r="J896" s="272"/>
      <c r="K896" s="272"/>
      <c r="L896" s="272"/>
      <c r="M896" s="272"/>
      <c r="N896" s="272"/>
      <c r="O896" s="272"/>
      <c r="P896" s="272"/>
      <c r="Q896" s="272"/>
      <c r="R896" s="272"/>
      <c r="S896" s="272"/>
      <c r="T896" s="272"/>
      <c r="U896" s="272"/>
      <c r="V896" s="272"/>
      <c r="W896" s="272"/>
      <c r="X896" s="272"/>
      <c r="Y896" s="272"/>
      <c r="Z896" s="272"/>
    </row>
    <row r="897" spans="1:26" ht="12.75" customHeight="1" x14ac:dyDescent="0.25">
      <c r="A897" s="272"/>
      <c r="B897" s="272"/>
      <c r="C897" s="272"/>
      <c r="D897" s="272"/>
      <c r="E897" s="272"/>
      <c r="F897" s="272"/>
      <c r="G897" s="272"/>
      <c r="H897" s="272"/>
      <c r="I897" s="272"/>
      <c r="J897" s="272"/>
      <c r="K897" s="272"/>
      <c r="L897" s="272"/>
      <c r="M897" s="272"/>
      <c r="N897" s="272"/>
      <c r="O897" s="272"/>
      <c r="P897" s="272"/>
      <c r="Q897" s="272"/>
      <c r="R897" s="272"/>
      <c r="S897" s="272"/>
      <c r="T897" s="272"/>
      <c r="U897" s="272"/>
      <c r="V897" s="272"/>
      <c r="W897" s="272"/>
      <c r="X897" s="272"/>
      <c r="Y897" s="272"/>
      <c r="Z897" s="272"/>
    </row>
    <row r="898" spans="1:26" ht="12.75" customHeight="1" x14ac:dyDescent="0.25">
      <c r="A898" s="272"/>
      <c r="B898" s="272"/>
      <c r="C898" s="272"/>
      <c r="D898" s="272"/>
      <c r="E898" s="272"/>
      <c r="F898" s="272"/>
      <c r="G898" s="272"/>
      <c r="H898" s="272"/>
      <c r="I898" s="272"/>
      <c r="J898" s="272"/>
      <c r="K898" s="272"/>
      <c r="L898" s="272"/>
      <c r="M898" s="272"/>
      <c r="N898" s="272"/>
      <c r="O898" s="272"/>
      <c r="P898" s="272"/>
      <c r="Q898" s="272"/>
      <c r="R898" s="272"/>
      <c r="S898" s="272"/>
      <c r="T898" s="272"/>
      <c r="U898" s="272"/>
      <c r="V898" s="272"/>
      <c r="W898" s="272"/>
      <c r="X898" s="272"/>
      <c r="Y898" s="272"/>
      <c r="Z898" s="272"/>
    </row>
    <row r="899" spans="1:26" ht="12.75" customHeight="1" x14ac:dyDescent="0.25">
      <c r="A899" s="272"/>
      <c r="B899" s="272"/>
      <c r="C899" s="272"/>
      <c r="D899" s="272"/>
      <c r="E899" s="272"/>
      <c r="F899" s="272"/>
      <c r="G899" s="272"/>
      <c r="H899" s="272"/>
      <c r="I899" s="272"/>
      <c r="J899" s="272"/>
      <c r="K899" s="272"/>
      <c r="L899" s="272"/>
      <c r="M899" s="272"/>
      <c r="N899" s="272"/>
      <c r="O899" s="272"/>
      <c r="P899" s="272"/>
      <c r="Q899" s="272"/>
      <c r="R899" s="272"/>
      <c r="S899" s="272"/>
      <c r="T899" s="272"/>
      <c r="U899" s="272"/>
      <c r="V899" s="272"/>
      <c r="W899" s="272"/>
      <c r="X899" s="272"/>
      <c r="Y899" s="272"/>
      <c r="Z899" s="272"/>
    </row>
    <row r="900" spans="1:26" ht="12.75" customHeight="1" x14ac:dyDescent="0.25">
      <c r="A900" s="272"/>
      <c r="B900" s="272"/>
      <c r="C900" s="272"/>
      <c r="D900" s="272"/>
      <c r="E900" s="272"/>
      <c r="F900" s="272"/>
      <c r="G900" s="272"/>
      <c r="H900" s="272"/>
      <c r="I900" s="272"/>
      <c r="J900" s="272"/>
      <c r="K900" s="272"/>
      <c r="L900" s="272"/>
      <c r="M900" s="272"/>
      <c r="N900" s="272"/>
      <c r="O900" s="272"/>
      <c r="P900" s="272"/>
      <c r="Q900" s="272"/>
      <c r="R900" s="272"/>
      <c r="S900" s="272"/>
      <c r="T900" s="272"/>
      <c r="U900" s="272"/>
      <c r="V900" s="272"/>
      <c r="W900" s="272"/>
      <c r="X900" s="272"/>
      <c r="Y900" s="272"/>
      <c r="Z900" s="272"/>
    </row>
    <row r="901" spans="1:26" ht="12.75" customHeight="1" x14ac:dyDescent="0.25">
      <c r="A901" s="272"/>
      <c r="B901" s="272"/>
      <c r="C901" s="272"/>
      <c r="D901" s="272"/>
      <c r="E901" s="272"/>
      <c r="F901" s="272"/>
      <c r="G901" s="272"/>
      <c r="H901" s="272"/>
      <c r="I901" s="272"/>
      <c r="J901" s="272"/>
      <c r="K901" s="272"/>
      <c r="L901" s="272"/>
      <c r="M901" s="272"/>
      <c r="N901" s="272"/>
      <c r="O901" s="272"/>
      <c r="P901" s="272"/>
      <c r="Q901" s="272"/>
      <c r="R901" s="272"/>
      <c r="S901" s="272"/>
      <c r="T901" s="272"/>
      <c r="U901" s="272"/>
      <c r="V901" s="272"/>
      <c r="W901" s="272"/>
      <c r="X901" s="272"/>
      <c r="Y901" s="272"/>
      <c r="Z901" s="272"/>
    </row>
    <row r="902" spans="1:26" ht="12.75" customHeight="1" x14ac:dyDescent="0.25">
      <c r="A902" s="272"/>
      <c r="B902" s="272"/>
      <c r="C902" s="272"/>
      <c r="D902" s="272"/>
      <c r="E902" s="272"/>
      <c r="F902" s="272"/>
      <c r="G902" s="272"/>
      <c r="H902" s="272"/>
      <c r="I902" s="272"/>
      <c r="J902" s="272"/>
      <c r="K902" s="272"/>
      <c r="L902" s="272"/>
      <c r="M902" s="272"/>
      <c r="N902" s="272"/>
      <c r="O902" s="272"/>
      <c r="P902" s="272"/>
      <c r="Q902" s="272"/>
      <c r="R902" s="272"/>
      <c r="S902" s="272"/>
      <c r="T902" s="272"/>
      <c r="U902" s="272"/>
      <c r="V902" s="272"/>
      <c r="W902" s="272"/>
      <c r="X902" s="272"/>
      <c r="Y902" s="272"/>
      <c r="Z902" s="272"/>
    </row>
    <row r="903" spans="1:26" ht="12.75" customHeight="1" x14ac:dyDescent="0.25">
      <c r="A903" s="272"/>
      <c r="B903" s="272"/>
      <c r="C903" s="272"/>
      <c r="D903" s="272"/>
      <c r="E903" s="272"/>
      <c r="F903" s="272"/>
      <c r="G903" s="272"/>
      <c r="H903" s="272"/>
      <c r="I903" s="272"/>
      <c r="J903" s="272"/>
      <c r="K903" s="272"/>
      <c r="L903" s="272"/>
      <c r="M903" s="272"/>
      <c r="N903" s="272"/>
      <c r="O903" s="272"/>
      <c r="P903" s="272"/>
      <c r="Q903" s="272"/>
      <c r="R903" s="272"/>
      <c r="S903" s="272"/>
      <c r="T903" s="272"/>
      <c r="U903" s="272"/>
      <c r="V903" s="272"/>
      <c r="W903" s="272"/>
      <c r="X903" s="272"/>
      <c r="Y903" s="272"/>
      <c r="Z903" s="272"/>
    </row>
    <row r="904" spans="1:26" ht="12.75" customHeight="1" x14ac:dyDescent="0.25">
      <c r="A904" s="272"/>
      <c r="B904" s="272"/>
      <c r="C904" s="272"/>
      <c r="D904" s="272"/>
      <c r="E904" s="272"/>
      <c r="F904" s="272"/>
      <c r="G904" s="272"/>
      <c r="H904" s="272"/>
      <c r="I904" s="272"/>
      <c r="J904" s="272"/>
      <c r="K904" s="272"/>
      <c r="L904" s="272"/>
      <c r="M904" s="272"/>
      <c r="N904" s="272"/>
      <c r="O904" s="272"/>
      <c r="P904" s="272"/>
      <c r="Q904" s="272"/>
      <c r="R904" s="272"/>
      <c r="S904" s="272"/>
      <c r="T904" s="272"/>
      <c r="U904" s="272"/>
      <c r="V904" s="272"/>
      <c r="W904" s="272"/>
      <c r="X904" s="272"/>
      <c r="Y904" s="272"/>
      <c r="Z904" s="272"/>
    </row>
    <row r="905" spans="1:26" ht="12.75" customHeight="1" x14ac:dyDescent="0.25">
      <c r="A905" s="272"/>
      <c r="B905" s="272"/>
      <c r="C905" s="272"/>
      <c r="D905" s="272"/>
      <c r="E905" s="272"/>
      <c r="F905" s="272"/>
      <c r="G905" s="272"/>
      <c r="H905" s="272"/>
      <c r="I905" s="272"/>
      <c r="J905" s="272"/>
      <c r="K905" s="272"/>
      <c r="L905" s="272"/>
      <c r="M905" s="272"/>
      <c r="N905" s="272"/>
      <c r="O905" s="272"/>
      <c r="P905" s="272"/>
      <c r="Q905" s="272"/>
      <c r="R905" s="272"/>
      <c r="S905" s="272"/>
      <c r="T905" s="272"/>
      <c r="U905" s="272"/>
      <c r="V905" s="272"/>
      <c r="W905" s="272"/>
      <c r="X905" s="272"/>
      <c r="Y905" s="272"/>
      <c r="Z905" s="272"/>
    </row>
    <row r="906" spans="1:26" ht="12.75" customHeight="1" x14ac:dyDescent="0.25">
      <c r="A906" s="272"/>
      <c r="B906" s="272"/>
      <c r="C906" s="272"/>
      <c r="D906" s="272"/>
      <c r="E906" s="272"/>
      <c r="F906" s="272"/>
      <c r="G906" s="272"/>
      <c r="H906" s="272"/>
      <c r="I906" s="272"/>
      <c r="J906" s="272"/>
      <c r="K906" s="272"/>
      <c r="L906" s="272"/>
      <c r="M906" s="272"/>
      <c r="N906" s="272"/>
      <c r="O906" s="272"/>
      <c r="P906" s="272"/>
      <c r="Q906" s="272"/>
      <c r="R906" s="272"/>
      <c r="S906" s="272"/>
      <c r="T906" s="272"/>
      <c r="U906" s="272"/>
      <c r="V906" s="272"/>
      <c r="W906" s="272"/>
      <c r="X906" s="272"/>
      <c r="Y906" s="272"/>
      <c r="Z906" s="272"/>
    </row>
    <row r="907" spans="1:26" ht="12.75" customHeight="1" x14ac:dyDescent="0.25">
      <c r="A907" s="272"/>
      <c r="B907" s="272"/>
      <c r="C907" s="272"/>
      <c r="D907" s="272"/>
      <c r="E907" s="272"/>
      <c r="F907" s="272"/>
      <c r="G907" s="272"/>
      <c r="H907" s="272"/>
      <c r="I907" s="272"/>
      <c r="J907" s="272"/>
      <c r="K907" s="272"/>
      <c r="L907" s="272"/>
      <c r="M907" s="272"/>
      <c r="N907" s="272"/>
      <c r="O907" s="272"/>
      <c r="P907" s="272"/>
      <c r="Q907" s="272"/>
      <c r="R907" s="272"/>
      <c r="S907" s="272"/>
      <c r="T907" s="272"/>
      <c r="U907" s="272"/>
      <c r="V907" s="272"/>
      <c r="W907" s="272"/>
      <c r="X907" s="272"/>
      <c r="Y907" s="272"/>
      <c r="Z907" s="272"/>
    </row>
    <row r="908" spans="1:26" ht="12.75" customHeight="1" x14ac:dyDescent="0.25">
      <c r="A908" s="272"/>
      <c r="B908" s="272"/>
      <c r="C908" s="272"/>
      <c r="D908" s="272"/>
      <c r="E908" s="272"/>
      <c r="F908" s="272"/>
      <c r="G908" s="272"/>
      <c r="H908" s="272"/>
      <c r="I908" s="272"/>
      <c r="J908" s="272"/>
      <c r="K908" s="272"/>
      <c r="L908" s="272"/>
      <c r="M908" s="272"/>
      <c r="N908" s="272"/>
      <c r="O908" s="272"/>
      <c r="P908" s="272"/>
      <c r="Q908" s="272"/>
      <c r="R908" s="272"/>
      <c r="S908" s="272"/>
      <c r="T908" s="272"/>
      <c r="U908" s="272"/>
      <c r="V908" s="272"/>
      <c r="W908" s="272"/>
      <c r="X908" s="272"/>
      <c r="Y908" s="272"/>
      <c r="Z908" s="272"/>
    </row>
    <row r="909" spans="1:26" ht="12.75" customHeight="1" x14ac:dyDescent="0.25">
      <c r="A909" s="272"/>
      <c r="B909" s="272"/>
      <c r="C909" s="272"/>
      <c r="D909" s="272"/>
      <c r="E909" s="272"/>
      <c r="F909" s="272"/>
      <c r="G909" s="272"/>
      <c r="H909" s="272"/>
      <c r="I909" s="272"/>
      <c r="J909" s="272"/>
      <c r="K909" s="272"/>
      <c r="L909" s="272"/>
      <c r="M909" s="272"/>
      <c r="N909" s="272"/>
      <c r="O909" s="272"/>
      <c r="P909" s="272"/>
      <c r="Q909" s="272"/>
      <c r="R909" s="272"/>
      <c r="S909" s="272"/>
      <c r="T909" s="272"/>
      <c r="U909" s="272"/>
      <c r="V909" s="272"/>
      <c r="W909" s="272"/>
      <c r="X909" s="272"/>
      <c r="Y909" s="272"/>
      <c r="Z909" s="272"/>
    </row>
    <row r="910" spans="1:26" ht="12.75" customHeight="1" x14ac:dyDescent="0.25">
      <c r="A910" s="272"/>
      <c r="B910" s="272"/>
      <c r="C910" s="272"/>
      <c r="D910" s="272"/>
      <c r="E910" s="272"/>
      <c r="F910" s="272"/>
      <c r="G910" s="272"/>
      <c r="H910" s="272"/>
      <c r="I910" s="272"/>
      <c r="J910" s="272"/>
      <c r="K910" s="272"/>
      <c r="L910" s="272"/>
      <c r="M910" s="272"/>
      <c r="N910" s="272"/>
      <c r="O910" s="272"/>
      <c r="P910" s="272"/>
      <c r="Q910" s="272"/>
      <c r="R910" s="272"/>
      <c r="S910" s="272"/>
      <c r="T910" s="272"/>
      <c r="U910" s="272"/>
      <c r="V910" s="272"/>
      <c r="W910" s="272"/>
      <c r="X910" s="272"/>
      <c r="Y910" s="272"/>
      <c r="Z910" s="272"/>
    </row>
    <row r="911" spans="1:26" ht="12.75" customHeight="1" x14ac:dyDescent="0.25">
      <c r="A911" s="272"/>
      <c r="B911" s="272"/>
      <c r="C911" s="272"/>
      <c r="D911" s="272"/>
      <c r="E911" s="272"/>
      <c r="F911" s="272"/>
      <c r="G911" s="272"/>
      <c r="H911" s="272"/>
      <c r="I911" s="272"/>
      <c r="J911" s="272"/>
      <c r="K911" s="272"/>
      <c r="L911" s="272"/>
      <c r="M911" s="272"/>
      <c r="N911" s="272"/>
      <c r="O911" s="272"/>
      <c r="P911" s="272"/>
      <c r="Q911" s="272"/>
      <c r="R911" s="272"/>
      <c r="S911" s="272"/>
      <c r="T911" s="272"/>
      <c r="U911" s="272"/>
      <c r="V911" s="272"/>
      <c r="W911" s="272"/>
      <c r="X911" s="272"/>
      <c r="Y911" s="272"/>
      <c r="Z911" s="272"/>
    </row>
    <row r="912" spans="1:26" ht="12.75" customHeight="1" x14ac:dyDescent="0.25">
      <c r="A912" s="272"/>
      <c r="B912" s="272"/>
      <c r="C912" s="272"/>
      <c r="D912" s="272"/>
      <c r="E912" s="272"/>
      <c r="F912" s="272"/>
      <c r="G912" s="272"/>
      <c r="H912" s="272"/>
      <c r="I912" s="272"/>
      <c r="J912" s="272"/>
      <c r="K912" s="272"/>
      <c r="L912" s="272"/>
      <c r="M912" s="272"/>
      <c r="N912" s="272"/>
      <c r="O912" s="272"/>
      <c r="P912" s="272"/>
      <c r="Q912" s="272"/>
      <c r="R912" s="272"/>
      <c r="S912" s="272"/>
      <c r="T912" s="272"/>
      <c r="U912" s="272"/>
      <c r="V912" s="272"/>
      <c r="W912" s="272"/>
      <c r="X912" s="272"/>
      <c r="Y912" s="272"/>
      <c r="Z912" s="272"/>
    </row>
    <row r="913" spans="1:26" ht="12.75" customHeight="1" x14ac:dyDescent="0.25">
      <c r="A913" s="272"/>
      <c r="B913" s="272"/>
      <c r="C913" s="272"/>
      <c r="D913" s="272"/>
      <c r="E913" s="272"/>
      <c r="F913" s="272"/>
      <c r="G913" s="272"/>
      <c r="H913" s="272"/>
      <c r="I913" s="272"/>
      <c r="J913" s="272"/>
      <c r="K913" s="272"/>
      <c r="L913" s="272"/>
      <c r="M913" s="272"/>
      <c r="N913" s="272"/>
      <c r="O913" s="272"/>
      <c r="P913" s="272"/>
      <c r="Q913" s="272"/>
      <c r="R913" s="272"/>
      <c r="S913" s="272"/>
      <c r="T913" s="272"/>
      <c r="U913" s="272"/>
      <c r="V913" s="272"/>
      <c r="W913" s="272"/>
      <c r="X913" s="272"/>
      <c r="Y913" s="272"/>
      <c r="Z913" s="272"/>
    </row>
    <row r="914" spans="1:26" ht="12.75" customHeight="1" x14ac:dyDescent="0.25">
      <c r="A914" s="272"/>
      <c r="B914" s="272"/>
      <c r="C914" s="272"/>
      <c r="D914" s="272"/>
      <c r="E914" s="272"/>
      <c r="F914" s="272"/>
      <c r="G914" s="272"/>
      <c r="H914" s="272"/>
      <c r="I914" s="272"/>
      <c r="J914" s="272"/>
      <c r="K914" s="272"/>
      <c r="L914" s="272"/>
      <c r="M914" s="272"/>
      <c r="N914" s="272"/>
      <c r="O914" s="272"/>
      <c r="P914" s="272"/>
      <c r="Q914" s="272"/>
      <c r="R914" s="272"/>
      <c r="S914" s="272"/>
      <c r="T914" s="272"/>
      <c r="U914" s="272"/>
      <c r="V914" s="272"/>
      <c r="W914" s="272"/>
      <c r="X914" s="272"/>
      <c r="Y914" s="272"/>
      <c r="Z914" s="272"/>
    </row>
    <row r="915" spans="1:26" ht="12.75" customHeight="1" x14ac:dyDescent="0.25">
      <c r="A915" s="272"/>
      <c r="B915" s="272"/>
      <c r="C915" s="272"/>
      <c r="D915" s="272"/>
      <c r="E915" s="272"/>
      <c r="F915" s="272"/>
      <c r="G915" s="272"/>
      <c r="H915" s="272"/>
      <c r="I915" s="272"/>
      <c r="J915" s="272"/>
      <c r="K915" s="272"/>
      <c r="L915" s="272"/>
      <c r="M915" s="272"/>
      <c r="N915" s="272"/>
      <c r="O915" s="272"/>
      <c r="P915" s="272"/>
      <c r="Q915" s="272"/>
      <c r="R915" s="272"/>
      <c r="S915" s="272"/>
      <c r="T915" s="272"/>
      <c r="U915" s="272"/>
      <c r="V915" s="272"/>
      <c r="W915" s="272"/>
      <c r="X915" s="272"/>
      <c r="Y915" s="272"/>
      <c r="Z915" s="272"/>
    </row>
    <row r="916" spans="1:26" ht="12.75" customHeight="1" x14ac:dyDescent="0.25">
      <c r="A916" s="272"/>
      <c r="B916" s="272"/>
      <c r="C916" s="272"/>
      <c r="D916" s="272"/>
      <c r="E916" s="272"/>
      <c r="F916" s="272"/>
      <c r="G916" s="272"/>
      <c r="H916" s="272"/>
      <c r="I916" s="272"/>
      <c r="J916" s="272"/>
      <c r="K916" s="272"/>
      <c r="L916" s="272"/>
      <c r="M916" s="272"/>
      <c r="N916" s="272"/>
      <c r="O916" s="272"/>
      <c r="P916" s="272"/>
      <c r="Q916" s="272"/>
      <c r="R916" s="272"/>
      <c r="S916" s="272"/>
      <c r="T916" s="272"/>
      <c r="U916" s="272"/>
      <c r="V916" s="272"/>
      <c r="W916" s="272"/>
      <c r="X916" s="272"/>
      <c r="Y916" s="272"/>
      <c r="Z916" s="272"/>
    </row>
    <row r="917" spans="1:26" ht="12.75" customHeight="1" x14ac:dyDescent="0.25">
      <c r="A917" s="272"/>
      <c r="B917" s="272"/>
      <c r="C917" s="272"/>
      <c r="D917" s="272"/>
      <c r="E917" s="272"/>
      <c r="F917" s="272"/>
      <c r="G917" s="272"/>
      <c r="H917" s="272"/>
      <c r="I917" s="272"/>
      <c r="J917" s="272"/>
      <c r="K917" s="272"/>
      <c r="L917" s="272"/>
      <c r="M917" s="272"/>
      <c r="N917" s="272"/>
      <c r="O917" s="272"/>
      <c r="P917" s="272"/>
      <c r="Q917" s="272"/>
      <c r="R917" s="272"/>
      <c r="S917" s="272"/>
      <c r="T917" s="272"/>
      <c r="U917" s="272"/>
      <c r="V917" s="272"/>
      <c r="W917" s="272"/>
      <c r="X917" s="272"/>
      <c r="Y917" s="272"/>
      <c r="Z917" s="272"/>
    </row>
    <row r="918" spans="1:26" ht="12.75" customHeight="1" x14ac:dyDescent="0.25">
      <c r="A918" s="272"/>
      <c r="B918" s="272"/>
      <c r="C918" s="272"/>
      <c r="D918" s="272"/>
      <c r="E918" s="272"/>
      <c r="F918" s="272"/>
      <c r="G918" s="272"/>
      <c r="H918" s="272"/>
      <c r="I918" s="272"/>
      <c r="J918" s="272"/>
      <c r="K918" s="272"/>
      <c r="L918" s="272"/>
      <c r="M918" s="272"/>
      <c r="N918" s="272"/>
      <c r="O918" s="272"/>
      <c r="P918" s="272"/>
      <c r="Q918" s="272"/>
      <c r="R918" s="272"/>
      <c r="S918" s="272"/>
      <c r="T918" s="272"/>
      <c r="U918" s="272"/>
      <c r="V918" s="272"/>
      <c r="W918" s="272"/>
      <c r="X918" s="272"/>
      <c r="Y918" s="272"/>
      <c r="Z918" s="272"/>
    </row>
    <row r="919" spans="1:26" ht="12.75" customHeight="1" x14ac:dyDescent="0.25">
      <c r="A919" s="272"/>
      <c r="B919" s="272"/>
      <c r="C919" s="272"/>
      <c r="D919" s="272"/>
      <c r="E919" s="272"/>
      <c r="F919" s="272"/>
      <c r="G919" s="272"/>
      <c r="H919" s="272"/>
      <c r="I919" s="272"/>
      <c r="J919" s="272"/>
      <c r="K919" s="272"/>
      <c r="L919" s="272"/>
      <c r="M919" s="272"/>
      <c r="N919" s="272"/>
      <c r="O919" s="272"/>
      <c r="P919" s="272"/>
      <c r="Q919" s="272"/>
      <c r="R919" s="272"/>
      <c r="S919" s="272"/>
      <c r="T919" s="272"/>
      <c r="U919" s="272"/>
      <c r="V919" s="272"/>
      <c r="W919" s="272"/>
      <c r="X919" s="272"/>
      <c r="Y919" s="272"/>
      <c r="Z919" s="272"/>
    </row>
    <row r="920" spans="1:26" ht="12.75" customHeight="1" x14ac:dyDescent="0.25">
      <c r="A920" s="272"/>
      <c r="B920" s="272"/>
      <c r="C920" s="272"/>
      <c r="D920" s="272"/>
      <c r="E920" s="272"/>
      <c r="F920" s="272"/>
      <c r="G920" s="272"/>
      <c r="H920" s="272"/>
      <c r="I920" s="272"/>
      <c r="J920" s="272"/>
      <c r="K920" s="272"/>
      <c r="L920" s="272"/>
      <c r="M920" s="272"/>
      <c r="N920" s="272"/>
      <c r="O920" s="272"/>
      <c r="P920" s="272"/>
      <c r="Q920" s="272"/>
      <c r="R920" s="272"/>
      <c r="S920" s="272"/>
      <c r="T920" s="272"/>
      <c r="U920" s="272"/>
      <c r="V920" s="272"/>
      <c r="W920" s="272"/>
      <c r="X920" s="272"/>
      <c r="Y920" s="272"/>
      <c r="Z920" s="272"/>
    </row>
    <row r="921" spans="1:26" ht="12.75" customHeight="1" x14ac:dyDescent="0.25">
      <c r="A921" s="272"/>
      <c r="B921" s="272"/>
      <c r="C921" s="272"/>
      <c r="D921" s="272"/>
      <c r="E921" s="272"/>
      <c r="F921" s="272"/>
      <c r="G921" s="272"/>
      <c r="H921" s="272"/>
      <c r="I921" s="272"/>
      <c r="J921" s="272"/>
      <c r="K921" s="272"/>
      <c r="L921" s="272"/>
      <c r="M921" s="272"/>
      <c r="N921" s="272"/>
      <c r="O921" s="272"/>
      <c r="P921" s="272"/>
      <c r="Q921" s="272"/>
      <c r="R921" s="272"/>
      <c r="S921" s="272"/>
      <c r="T921" s="272"/>
      <c r="U921" s="272"/>
      <c r="V921" s="272"/>
      <c r="W921" s="272"/>
      <c r="X921" s="272"/>
      <c r="Y921" s="272"/>
      <c r="Z921" s="272"/>
    </row>
    <row r="922" spans="1:26" ht="12.75" customHeight="1" x14ac:dyDescent="0.25">
      <c r="A922" s="272"/>
      <c r="B922" s="272"/>
      <c r="C922" s="272"/>
      <c r="D922" s="272"/>
      <c r="E922" s="272"/>
      <c r="F922" s="272"/>
      <c r="G922" s="272"/>
      <c r="H922" s="272"/>
      <c r="I922" s="272"/>
      <c r="J922" s="272"/>
      <c r="K922" s="272"/>
      <c r="L922" s="272"/>
      <c r="M922" s="272"/>
      <c r="N922" s="272"/>
      <c r="O922" s="272"/>
      <c r="P922" s="272"/>
      <c r="Q922" s="272"/>
      <c r="R922" s="272"/>
      <c r="S922" s="272"/>
      <c r="T922" s="272"/>
      <c r="U922" s="272"/>
      <c r="V922" s="272"/>
      <c r="W922" s="272"/>
      <c r="X922" s="272"/>
      <c r="Y922" s="272"/>
      <c r="Z922" s="272"/>
    </row>
    <row r="923" spans="1:26" ht="12.75" customHeight="1" x14ac:dyDescent="0.25">
      <c r="A923" s="272"/>
      <c r="B923" s="272"/>
      <c r="C923" s="272"/>
      <c r="D923" s="272"/>
      <c r="E923" s="272"/>
      <c r="F923" s="272"/>
      <c r="G923" s="272"/>
      <c r="H923" s="272"/>
      <c r="I923" s="272"/>
      <c r="J923" s="272"/>
      <c r="K923" s="272"/>
      <c r="L923" s="272"/>
      <c r="M923" s="272"/>
      <c r="N923" s="272"/>
      <c r="O923" s="272"/>
      <c r="P923" s="272"/>
      <c r="Q923" s="272"/>
      <c r="R923" s="272"/>
      <c r="S923" s="272"/>
      <c r="T923" s="272"/>
      <c r="U923" s="272"/>
      <c r="V923" s="272"/>
      <c r="W923" s="272"/>
      <c r="X923" s="272"/>
      <c r="Y923" s="272"/>
      <c r="Z923" s="272"/>
    </row>
    <row r="924" spans="1:26" ht="12.75" customHeight="1" x14ac:dyDescent="0.25">
      <c r="A924" s="272"/>
      <c r="B924" s="272"/>
      <c r="C924" s="272"/>
      <c r="D924" s="272"/>
      <c r="E924" s="272"/>
      <c r="F924" s="272"/>
      <c r="G924" s="272"/>
      <c r="H924" s="272"/>
      <c r="I924" s="272"/>
      <c r="J924" s="272"/>
      <c r="K924" s="272"/>
      <c r="L924" s="272"/>
      <c r="M924" s="272"/>
      <c r="N924" s="272"/>
      <c r="O924" s="272"/>
      <c r="P924" s="272"/>
      <c r="Q924" s="272"/>
      <c r="R924" s="272"/>
      <c r="S924" s="272"/>
      <c r="T924" s="272"/>
      <c r="U924" s="272"/>
      <c r="V924" s="272"/>
      <c r="W924" s="272"/>
      <c r="X924" s="272"/>
      <c r="Y924" s="272"/>
      <c r="Z924" s="272"/>
    </row>
    <row r="925" spans="1:26" ht="12.75" customHeight="1" x14ac:dyDescent="0.25">
      <c r="A925" s="272"/>
      <c r="B925" s="272"/>
      <c r="C925" s="272"/>
      <c r="D925" s="272"/>
      <c r="E925" s="272"/>
      <c r="F925" s="272"/>
      <c r="G925" s="272"/>
      <c r="H925" s="272"/>
      <c r="I925" s="272"/>
      <c r="J925" s="272"/>
      <c r="K925" s="272"/>
      <c r="L925" s="272"/>
      <c r="M925" s="272"/>
      <c r="N925" s="272"/>
      <c r="O925" s="272"/>
      <c r="P925" s="272"/>
      <c r="Q925" s="272"/>
      <c r="R925" s="272"/>
      <c r="S925" s="272"/>
      <c r="T925" s="272"/>
      <c r="U925" s="272"/>
      <c r="V925" s="272"/>
      <c r="W925" s="272"/>
      <c r="X925" s="272"/>
      <c r="Y925" s="272"/>
      <c r="Z925" s="272"/>
    </row>
    <row r="926" spans="1:26" ht="12.75" customHeight="1" x14ac:dyDescent="0.25">
      <c r="A926" s="272"/>
      <c r="B926" s="272"/>
      <c r="C926" s="272"/>
      <c r="D926" s="272"/>
      <c r="E926" s="272"/>
      <c r="F926" s="272"/>
      <c r="G926" s="272"/>
      <c r="H926" s="272"/>
      <c r="I926" s="272"/>
      <c r="J926" s="272"/>
      <c r="K926" s="272"/>
      <c r="L926" s="272"/>
      <c r="M926" s="272"/>
      <c r="N926" s="272"/>
      <c r="O926" s="272"/>
      <c r="P926" s="272"/>
      <c r="Q926" s="272"/>
      <c r="R926" s="272"/>
      <c r="S926" s="272"/>
      <c r="T926" s="272"/>
      <c r="U926" s="272"/>
      <c r="V926" s="272"/>
      <c r="W926" s="272"/>
      <c r="X926" s="272"/>
      <c r="Y926" s="272"/>
      <c r="Z926" s="272"/>
    </row>
    <row r="927" spans="1:26" ht="12.75" customHeight="1" x14ac:dyDescent="0.25">
      <c r="A927" s="272"/>
      <c r="B927" s="272"/>
      <c r="C927" s="272"/>
      <c r="D927" s="272"/>
      <c r="E927" s="272"/>
      <c r="F927" s="272"/>
      <c r="G927" s="272"/>
      <c r="H927" s="272"/>
      <c r="I927" s="272"/>
      <c r="J927" s="272"/>
      <c r="K927" s="272"/>
      <c r="L927" s="272"/>
      <c r="M927" s="272"/>
      <c r="N927" s="272"/>
      <c r="O927" s="272"/>
      <c r="P927" s="272"/>
      <c r="Q927" s="272"/>
      <c r="R927" s="272"/>
      <c r="S927" s="272"/>
      <c r="T927" s="272"/>
      <c r="U927" s="272"/>
      <c r="V927" s="272"/>
      <c r="W927" s="272"/>
      <c r="X927" s="272"/>
      <c r="Y927" s="272"/>
      <c r="Z927" s="272"/>
    </row>
    <row r="928" spans="1:26" ht="12.75" customHeight="1" x14ac:dyDescent="0.25">
      <c r="A928" s="272"/>
      <c r="B928" s="272"/>
      <c r="C928" s="272"/>
      <c r="D928" s="272"/>
      <c r="E928" s="272"/>
      <c r="F928" s="272"/>
      <c r="G928" s="272"/>
      <c r="H928" s="272"/>
      <c r="I928" s="272"/>
      <c r="J928" s="272"/>
      <c r="K928" s="272"/>
      <c r="L928" s="272"/>
      <c r="M928" s="272"/>
      <c r="N928" s="272"/>
      <c r="O928" s="272"/>
      <c r="P928" s="272"/>
      <c r="Q928" s="272"/>
      <c r="R928" s="272"/>
      <c r="S928" s="272"/>
      <c r="T928" s="272"/>
      <c r="U928" s="272"/>
      <c r="V928" s="272"/>
      <c r="W928" s="272"/>
      <c r="X928" s="272"/>
      <c r="Y928" s="272"/>
      <c r="Z928" s="272"/>
    </row>
    <row r="929" spans="1:26" ht="12.75" customHeight="1" x14ac:dyDescent="0.25">
      <c r="A929" s="272"/>
      <c r="B929" s="272"/>
      <c r="C929" s="272"/>
      <c r="D929" s="272"/>
      <c r="E929" s="272"/>
      <c r="F929" s="272"/>
      <c r="G929" s="272"/>
      <c r="H929" s="272"/>
      <c r="I929" s="272"/>
      <c r="J929" s="272"/>
      <c r="K929" s="272"/>
      <c r="L929" s="272"/>
      <c r="M929" s="272"/>
      <c r="N929" s="272"/>
      <c r="O929" s="272"/>
      <c r="P929" s="272"/>
      <c r="Q929" s="272"/>
      <c r="R929" s="272"/>
      <c r="S929" s="272"/>
      <c r="T929" s="272"/>
      <c r="U929" s="272"/>
      <c r="V929" s="272"/>
      <c r="W929" s="272"/>
      <c r="X929" s="272"/>
      <c r="Y929" s="272"/>
      <c r="Z929" s="272"/>
    </row>
    <row r="930" spans="1:26" ht="12.75" customHeight="1" x14ac:dyDescent="0.25">
      <c r="A930" s="272"/>
      <c r="B930" s="272"/>
      <c r="C930" s="272"/>
      <c r="D930" s="272"/>
      <c r="E930" s="272"/>
      <c r="F930" s="272"/>
      <c r="G930" s="272"/>
      <c r="H930" s="272"/>
      <c r="I930" s="272"/>
      <c r="J930" s="272"/>
      <c r="K930" s="272"/>
      <c r="L930" s="272"/>
      <c r="M930" s="272"/>
      <c r="N930" s="272"/>
      <c r="O930" s="272"/>
      <c r="P930" s="272"/>
      <c r="Q930" s="272"/>
      <c r="R930" s="272"/>
      <c r="S930" s="272"/>
      <c r="T930" s="272"/>
      <c r="U930" s="272"/>
      <c r="V930" s="272"/>
      <c r="W930" s="272"/>
      <c r="X930" s="272"/>
      <c r="Y930" s="272"/>
      <c r="Z930" s="272"/>
    </row>
    <row r="931" spans="1:26" ht="12.75" customHeight="1" x14ac:dyDescent="0.25">
      <c r="A931" s="272"/>
      <c r="B931" s="272"/>
      <c r="C931" s="272"/>
      <c r="D931" s="272"/>
      <c r="E931" s="272"/>
      <c r="F931" s="272"/>
      <c r="G931" s="272"/>
      <c r="H931" s="272"/>
      <c r="I931" s="272"/>
      <c r="J931" s="272"/>
      <c r="K931" s="272"/>
      <c r="L931" s="272"/>
      <c r="M931" s="272"/>
      <c r="N931" s="272"/>
      <c r="O931" s="272"/>
      <c r="P931" s="272"/>
      <c r="Q931" s="272"/>
      <c r="R931" s="272"/>
      <c r="S931" s="272"/>
      <c r="T931" s="272"/>
      <c r="U931" s="272"/>
      <c r="V931" s="272"/>
      <c r="W931" s="272"/>
      <c r="X931" s="272"/>
      <c r="Y931" s="272"/>
      <c r="Z931" s="272"/>
    </row>
    <row r="932" spans="1:26" ht="12.75" customHeight="1" x14ac:dyDescent="0.25">
      <c r="A932" s="272"/>
      <c r="B932" s="272"/>
      <c r="C932" s="272"/>
      <c r="D932" s="272"/>
      <c r="E932" s="272"/>
      <c r="F932" s="272"/>
      <c r="G932" s="272"/>
      <c r="H932" s="272"/>
      <c r="I932" s="272"/>
      <c r="J932" s="272"/>
      <c r="K932" s="272"/>
      <c r="L932" s="272"/>
      <c r="M932" s="272"/>
      <c r="N932" s="272"/>
      <c r="O932" s="272"/>
      <c r="P932" s="272"/>
      <c r="Q932" s="272"/>
      <c r="R932" s="272"/>
      <c r="S932" s="272"/>
      <c r="T932" s="272"/>
      <c r="U932" s="272"/>
      <c r="V932" s="272"/>
      <c r="W932" s="272"/>
      <c r="X932" s="272"/>
      <c r="Y932" s="272"/>
      <c r="Z932" s="272"/>
    </row>
    <row r="933" spans="1:26" ht="12.75" customHeight="1" x14ac:dyDescent="0.25">
      <c r="A933" s="272"/>
      <c r="B933" s="272"/>
      <c r="C933" s="272"/>
      <c r="D933" s="272"/>
      <c r="E933" s="272"/>
      <c r="F933" s="272"/>
      <c r="G933" s="272"/>
      <c r="H933" s="272"/>
      <c r="I933" s="272"/>
      <c r="J933" s="272"/>
      <c r="K933" s="272"/>
      <c r="L933" s="272"/>
      <c r="M933" s="272"/>
      <c r="N933" s="272"/>
      <c r="O933" s="272"/>
      <c r="P933" s="272"/>
      <c r="Q933" s="272"/>
      <c r="R933" s="272"/>
      <c r="S933" s="272"/>
      <c r="T933" s="272"/>
      <c r="U933" s="272"/>
      <c r="V933" s="272"/>
      <c r="W933" s="272"/>
      <c r="X933" s="272"/>
      <c r="Y933" s="272"/>
      <c r="Z933" s="272"/>
    </row>
    <row r="934" spans="1:26" ht="12.75" customHeight="1" x14ac:dyDescent="0.25">
      <c r="A934" s="272"/>
      <c r="B934" s="272"/>
      <c r="C934" s="272"/>
      <c r="D934" s="272"/>
      <c r="E934" s="272"/>
      <c r="F934" s="272"/>
      <c r="G934" s="272"/>
      <c r="H934" s="272"/>
      <c r="I934" s="272"/>
      <c r="J934" s="272"/>
      <c r="K934" s="272"/>
      <c r="L934" s="272"/>
      <c r="M934" s="272"/>
      <c r="N934" s="272"/>
      <c r="O934" s="272"/>
      <c r="P934" s="272"/>
      <c r="Q934" s="272"/>
      <c r="R934" s="272"/>
      <c r="S934" s="272"/>
      <c r="T934" s="272"/>
      <c r="U934" s="272"/>
      <c r="V934" s="272"/>
      <c r="W934" s="272"/>
      <c r="X934" s="272"/>
      <c r="Y934" s="272"/>
      <c r="Z934" s="272"/>
    </row>
    <row r="935" spans="1:26" ht="12.75" customHeight="1" x14ac:dyDescent="0.25">
      <c r="A935" s="272"/>
      <c r="B935" s="272"/>
      <c r="C935" s="272"/>
      <c r="D935" s="272"/>
      <c r="E935" s="272"/>
      <c r="F935" s="272"/>
      <c r="G935" s="272"/>
      <c r="H935" s="272"/>
      <c r="I935" s="272"/>
      <c r="J935" s="272"/>
      <c r="K935" s="272"/>
      <c r="L935" s="272"/>
      <c r="M935" s="272"/>
      <c r="N935" s="272"/>
      <c r="O935" s="272"/>
      <c r="P935" s="272"/>
      <c r="Q935" s="272"/>
      <c r="R935" s="272"/>
      <c r="S935" s="272"/>
      <c r="T935" s="272"/>
      <c r="U935" s="272"/>
      <c r="V935" s="272"/>
      <c r="W935" s="272"/>
      <c r="X935" s="272"/>
      <c r="Y935" s="272"/>
      <c r="Z935" s="272"/>
    </row>
    <row r="936" spans="1:26" ht="12.75" customHeight="1" x14ac:dyDescent="0.25">
      <c r="A936" s="272"/>
      <c r="B936" s="272"/>
      <c r="C936" s="272"/>
      <c r="D936" s="272"/>
      <c r="E936" s="272"/>
      <c r="F936" s="272"/>
      <c r="G936" s="272"/>
      <c r="H936" s="272"/>
      <c r="I936" s="272"/>
      <c r="J936" s="272"/>
      <c r="K936" s="272"/>
      <c r="L936" s="272"/>
      <c r="M936" s="272"/>
      <c r="N936" s="272"/>
      <c r="O936" s="272"/>
      <c r="P936" s="272"/>
      <c r="Q936" s="272"/>
      <c r="R936" s="272"/>
      <c r="S936" s="272"/>
      <c r="T936" s="272"/>
      <c r="U936" s="272"/>
      <c r="V936" s="272"/>
      <c r="W936" s="272"/>
      <c r="X936" s="272"/>
      <c r="Y936" s="272"/>
      <c r="Z936" s="272"/>
    </row>
    <row r="937" spans="1:26" ht="12.75" customHeight="1" x14ac:dyDescent="0.25">
      <c r="A937" s="272"/>
      <c r="B937" s="272"/>
      <c r="C937" s="272"/>
      <c r="D937" s="272"/>
      <c r="E937" s="272"/>
      <c r="F937" s="272"/>
      <c r="G937" s="272"/>
      <c r="H937" s="272"/>
      <c r="I937" s="272"/>
      <c r="J937" s="272"/>
      <c r="K937" s="272"/>
      <c r="L937" s="272"/>
      <c r="M937" s="272"/>
      <c r="N937" s="272"/>
      <c r="O937" s="272"/>
      <c r="P937" s="272"/>
      <c r="Q937" s="272"/>
      <c r="R937" s="272"/>
      <c r="S937" s="272"/>
      <c r="T937" s="272"/>
      <c r="U937" s="272"/>
      <c r="V937" s="272"/>
      <c r="W937" s="272"/>
      <c r="X937" s="272"/>
      <c r="Y937" s="272"/>
      <c r="Z937" s="272"/>
    </row>
    <row r="938" spans="1:26" ht="12.75" customHeight="1" x14ac:dyDescent="0.25">
      <c r="A938" s="272"/>
      <c r="B938" s="272"/>
      <c r="C938" s="272"/>
      <c r="D938" s="272"/>
      <c r="E938" s="272"/>
      <c r="F938" s="272"/>
      <c r="G938" s="272"/>
      <c r="H938" s="272"/>
      <c r="I938" s="272"/>
      <c r="J938" s="272"/>
      <c r="K938" s="272"/>
      <c r="L938" s="272"/>
      <c r="M938" s="272"/>
      <c r="N938" s="272"/>
      <c r="O938" s="272"/>
      <c r="P938" s="272"/>
      <c r="Q938" s="272"/>
      <c r="R938" s="272"/>
      <c r="S938" s="272"/>
      <c r="T938" s="272"/>
      <c r="U938" s="272"/>
      <c r="V938" s="272"/>
      <c r="W938" s="272"/>
      <c r="X938" s="272"/>
      <c r="Y938" s="272"/>
      <c r="Z938" s="272"/>
    </row>
    <row r="939" spans="1:26" ht="12.75" customHeight="1" x14ac:dyDescent="0.25">
      <c r="A939" s="272"/>
      <c r="B939" s="272"/>
      <c r="C939" s="272"/>
      <c r="D939" s="272"/>
      <c r="E939" s="272"/>
      <c r="F939" s="272"/>
      <c r="G939" s="272"/>
      <c r="H939" s="272"/>
      <c r="I939" s="272"/>
      <c r="J939" s="272"/>
      <c r="K939" s="272"/>
      <c r="L939" s="272"/>
      <c r="M939" s="272"/>
      <c r="N939" s="272"/>
      <c r="O939" s="272"/>
      <c r="P939" s="272"/>
      <c r="Q939" s="272"/>
      <c r="R939" s="272"/>
      <c r="S939" s="272"/>
      <c r="T939" s="272"/>
      <c r="U939" s="272"/>
      <c r="V939" s="272"/>
      <c r="W939" s="272"/>
      <c r="X939" s="272"/>
      <c r="Y939" s="272"/>
      <c r="Z939" s="272"/>
    </row>
    <row r="940" spans="1:26" ht="12.75" customHeight="1" x14ac:dyDescent="0.25">
      <c r="A940" s="272"/>
      <c r="B940" s="272"/>
      <c r="C940" s="272"/>
      <c r="D940" s="272"/>
      <c r="E940" s="272"/>
      <c r="F940" s="272"/>
      <c r="G940" s="272"/>
      <c r="H940" s="272"/>
      <c r="I940" s="272"/>
      <c r="J940" s="272"/>
      <c r="K940" s="272"/>
      <c r="L940" s="272"/>
      <c r="M940" s="272"/>
      <c r="N940" s="272"/>
      <c r="O940" s="272"/>
      <c r="P940" s="272"/>
      <c r="Q940" s="272"/>
      <c r="R940" s="272"/>
      <c r="S940" s="272"/>
      <c r="T940" s="272"/>
      <c r="U940" s="272"/>
      <c r="V940" s="272"/>
      <c r="W940" s="272"/>
      <c r="X940" s="272"/>
      <c r="Y940" s="272"/>
      <c r="Z940" s="272"/>
    </row>
    <row r="941" spans="1:26" ht="12.75" customHeight="1" x14ac:dyDescent="0.25">
      <c r="A941" s="272"/>
      <c r="B941" s="272"/>
      <c r="C941" s="272"/>
      <c r="D941" s="272"/>
      <c r="E941" s="272"/>
      <c r="F941" s="272"/>
      <c r="G941" s="272"/>
      <c r="H941" s="272"/>
      <c r="I941" s="272"/>
      <c r="J941" s="272"/>
      <c r="K941" s="272"/>
      <c r="L941" s="272"/>
      <c r="M941" s="272"/>
      <c r="N941" s="272"/>
      <c r="O941" s="272"/>
      <c r="P941" s="272"/>
      <c r="Q941" s="272"/>
      <c r="R941" s="272"/>
      <c r="S941" s="272"/>
      <c r="T941" s="272"/>
      <c r="U941" s="272"/>
      <c r="V941" s="272"/>
      <c r="W941" s="272"/>
      <c r="X941" s="272"/>
      <c r="Y941" s="272"/>
      <c r="Z941" s="272"/>
    </row>
    <row r="942" spans="1:26" ht="12.75" customHeight="1" x14ac:dyDescent="0.25">
      <c r="A942" s="272"/>
      <c r="B942" s="272"/>
      <c r="C942" s="272"/>
      <c r="D942" s="272"/>
      <c r="E942" s="272"/>
      <c r="F942" s="272"/>
      <c r="G942" s="272"/>
      <c r="H942" s="272"/>
      <c r="I942" s="272"/>
      <c r="J942" s="272"/>
      <c r="K942" s="272"/>
      <c r="L942" s="272"/>
      <c r="M942" s="272"/>
      <c r="N942" s="272"/>
      <c r="O942" s="272"/>
      <c r="P942" s="272"/>
      <c r="Q942" s="272"/>
      <c r="R942" s="272"/>
      <c r="S942" s="272"/>
      <c r="T942" s="272"/>
      <c r="U942" s="272"/>
      <c r="V942" s="272"/>
      <c r="W942" s="272"/>
      <c r="X942" s="272"/>
      <c r="Y942" s="272"/>
      <c r="Z942" s="272"/>
    </row>
    <row r="943" spans="1:26" ht="12.75" customHeight="1" x14ac:dyDescent="0.25">
      <c r="A943" s="272"/>
      <c r="B943" s="272"/>
      <c r="C943" s="272"/>
      <c r="D943" s="272"/>
      <c r="E943" s="272"/>
      <c r="F943" s="272"/>
      <c r="G943" s="272"/>
      <c r="H943" s="272"/>
      <c r="I943" s="272"/>
      <c r="J943" s="272"/>
      <c r="K943" s="272"/>
      <c r="L943" s="272"/>
      <c r="M943" s="272"/>
      <c r="N943" s="272"/>
      <c r="O943" s="272"/>
      <c r="P943" s="272"/>
      <c r="Q943" s="272"/>
      <c r="R943" s="272"/>
      <c r="S943" s="272"/>
      <c r="T943" s="272"/>
      <c r="U943" s="272"/>
      <c r="V943" s="272"/>
      <c r="W943" s="272"/>
      <c r="X943" s="272"/>
      <c r="Y943" s="272"/>
      <c r="Z943" s="272"/>
    </row>
    <row r="944" spans="1:26" ht="12.75" customHeight="1" x14ac:dyDescent="0.25">
      <c r="A944" s="272"/>
      <c r="B944" s="272"/>
      <c r="C944" s="272"/>
      <c r="D944" s="272"/>
      <c r="E944" s="272"/>
      <c r="F944" s="272"/>
      <c r="G944" s="272"/>
      <c r="H944" s="272"/>
      <c r="I944" s="272"/>
      <c r="J944" s="272"/>
      <c r="K944" s="272"/>
      <c r="L944" s="272"/>
      <c r="M944" s="272"/>
      <c r="N944" s="272"/>
      <c r="O944" s="272"/>
      <c r="P944" s="272"/>
      <c r="Q944" s="272"/>
      <c r="R944" s="272"/>
      <c r="S944" s="272"/>
      <c r="T944" s="272"/>
      <c r="U944" s="272"/>
      <c r="V944" s="272"/>
      <c r="W944" s="272"/>
      <c r="X944" s="272"/>
      <c r="Y944" s="272"/>
      <c r="Z944" s="272"/>
    </row>
    <row r="945" spans="1:26" ht="12.75" customHeight="1" x14ac:dyDescent="0.25">
      <c r="A945" s="272"/>
      <c r="B945" s="272"/>
      <c r="C945" s="272"/>
      <c r="D945" s="272"/>
      <c r="E945" s="272"/>
      <c r="F945" s="272"/>
      <c r="G945" s="272"/>
      <c r="H945" s="272"/>
      <c r="I945" s="272"/>
      <c r="J945" s="272"/>
      <c r="K945" s="272"/>
      <c r="L945" s="272"/>
      <c r="M945" s="272"/>
      <c r="N945" s="272"/>
      <c r="O945" s="272"/>
      <c r="P945" s="272"/>
      <c r="Q945" s="272"/>
      <c r="R945" s="272"/>
      <c r="S945" s="272"/>
      <c r="T945" s="272"/>
      <c r="U945" s="272"/>
      <c r="V945" s="272"/>
      <c r="W945" s="272"/>
      <c r="X945" s="272"/>
      <c r="Y945" s="272"/>
      <c r="Z945" s="272"/>
    </row>
    <row r="946" spans="1:26" ht="12.75" customHeight="1" x14ac:dyDescent="0.25">
      <c r="A946" s="272"/>
      <c r="B946" s="272"/>
      <c r="C946" s="272"/>
      <c r="D946" s="272"/>
      <c r="E946" s="272"/>
      <c r="F946" s="272"/>
      <c r="G946" s="272"/>
      <c r="H946" s="272"/>
      <c r="I946" s="272"/>
      <c r="J946" s="272"/>
      <c r="K946" s="272"/>
      <c r="L946" s="272"/>
      <c r="M946" s="272"/>
      <c r="N946" s="272"/>
      <c r="O946" s="272"/>
      <c r="P946" s="272"/>
      <c r="Q946" s="272"/>
      <c r="R946" s="272"/>
      <c r="S946" s="272"/>
      <c r="T946" s="272"/>
      <c r="U946" s="272"/>
      <c r="V946" s="272"/>
      <c r="W946" s="272"/>
      <c r="X946" s="272"/>
      <c r="Y946" s="272"/>
      <c r="Z946" s="272"/>
    </row>
    <row r="947" spans="1:26" ht="12.75" customHeight="1" x14ac:dyDescent="0.25">
      <c r="A947" s="272"/>
      <c r="B947" s="272"/>
      <c r="C947" s="272"/>
      <c r="D947" s="272"/>
      <c r="E947" s="272"/>
      <c r="F947" s="272"/>
      <c r="G947" s="272"/>
      <c r="H947" s="272"/>
      <c r="I947" s="272"/>
      <c r="J947" s="272"/>
      <c r="K947" s="272"/>
      <c r="L947" s="272"/>
      <c r="M947" s="272"/>
      <c r="N947" s="272"/>
      <c r="O947" s="272"/>
      <c r="P947" s="272"/>
      <c r="Q947" s="272"/>
      <c r="R947" s="272"/>
      <c r="S947" s="272"/>
      <c r="T947" s="272"/>
      <c r="U947" s="272"/>
      <c r="V947" s="272"/>
      <c r="W947" s="272"/>
      <c r="X947" s="272"/>
      <c r="Y947" s="272"/>
      <c r="Z947" s="272"/>
    </row>
    <row r="948" spans="1:26" ht="12.75" customHeight="1" x14ac:dyDescent="0.25">
      <c r="A948" s="272"/>
      <c r="B948" s="272"/>
      <c r="C948" s="272"/>
      <c r="D948" s="272"/>
      <c r="E948" s="272"/>
      <c r="F948" s="272"/>
      <c r="G948" s="272"/>
      <c r="H948" s="272"/>
      <c r="I948" s="272"/>
      <c r="J948" s="272"/>
      <c r="K948" s="272"/>
      <c r="L948" s="272"/>
      <c r="M948" s="272"/>
      <c r="N948" s="272"/>
      <c r="O948" s="272"/>
      <c r="P948" s="272"/>
      <c r="Q948" s="272"/>
      <c r="R948" s="272"/>
      <c r="S948" s="272"/>
      <c r="T948" s="272"/>
      <c r="U948" s="272"/>
      <c r="V948" s="272"/>
      <c r="W948" s="272"/>
      <c r="X948" s="272"/>
      <c r="Y948" s="272"/>
      <c r="Z948" s="272"/>
    </row>
    <row r="949" spans="1:26" ht="12.75" customHeight="1" x14ac:dyDescent="0.25">
      <c r="A949" s="272"/>
      <c r="B949" s="272"/>
      <c r="C949" s="272"/>
      <c r="D949" s="272"/>
      <c r="E949" s="272"/>
      <c r="F949" s="272"/>
      <c r="G949" s="272"/>
      <c r="H949" s="272"/>
      <c r="I949" s="272"/>
      <c r="J949" s="272"/>
      <c r="K949" s="272"/>
      <c r="L949" s="272"/>
      <c r="M949" s="272"/>
      <c r="N949" s="272"/>
      <c r="O949" s="272"/>
      <c r="P949" s="272"/>
      <c r="Q949" s="272"/>
      <c r="R949" s="272"/>
      <c r="S949" s="272"/>
      <c r="T949" s="272"/>
      <c r="U949" s="272"/>
      <c r="V949" s="272"/>
      <c r="W949" s="272"/>
      <c r="X949" s="272"/>
      <c r="Y949" s="272"/>
      <c r="Z949" s="272"/>
    </row>
    <row r="950" spans="1:26" ht="12.75" customHeight="1" x14ac:dyDescent="0.25">
      <c r="A950" s="272"/>
      <c r="B950" s="272"/>
      <c r="C950" s="272"/>
      <c r="D950" s="272"/>
      <c r="E950" s="272"/>
      <c r="F950" s="272"/>
      <c r="G950" s="272"/>
      <c r="H950" s="272"/>
      <c r="I950" s="272"/>
      <c r="J950" s="272"/>
      <c r="K950" s="272"/>
      <c r="L950" s="272"/>
      <c r="M950" s="272"/>
      <c r="N950" s="272"/>
      <c r="O950" s="272"/>
      <c r="P950" s="272"/>
      <c r="Q950" s="272"/>
      <c r="R950" s="272"/>
      <c r="S950" s="272"/>
      <c r="T950" s="272"/>
      <c r="U950" s="272"/>
      <c r="V950" s="272"/>
      <c r="W950" s="272"/>
      <c r="X950" s="272"/>
      <c r="Y950" s="272"/>
      <c r="Z950" s="272"/>
    </row>
    <row r="951" spans="1:26" ht="12.75" customHeight="1" x14ac:dyDescent="0.25">
      <c r="A951" s="272"/>
      <c r="B951" s="272"/>
      <c r="C951" s="272"/>
      <c r="D951" s="272"/>
      <c r="E951" s="272"/>
      <c r="F951" s="272"/>
      <c r="G951" s="272"/>
      <c r="H951" s="272"/>
      <c r="I951" s="272"/>
      <c r="J951" s="272"/>
      <c r="K951" s="272"/>
      <c r="L951" s="272"/>
      <c r="M951" s="272"/>
      <c r="N951" s="272"/>
      <c r="O951" s="272"/>
      <c r="P951" s="272"/>
      <c r="Q951" s="272"/>
      <c r="R951" s="272"/>
      <c r="S951" s="272"/>
      <c r="T951" s="272"/>
      <c r="U951" s="272"/>
      <c r="V951" s="272"/>
      <c r="W951" s="272"/>
      <c r="X951" s="272"/>
      <c r="Y951" s="272"/>
      <c r="Z951" s="272"/>
    </row>
    <row r="952" spans="1:26" ht="12.75" customHeight="1" x14ac:dyDescent="0.25">
      <c r="A952" s="272"/>
      <c r="B952" s="272"/>
      <c r="C952" s="272"/>
      <c r="D952" s="272"/>
      <c r="E952" s="272"/>
      <c r="F952" s="272"/>
      <c r="G952" s="272"/>
      <c r="H952" s="272"/>
      <c r="I952" s="272"/>
      <c r="J952" s="272"/>
      <c r="K952" s="272"/>
      <c r="L952" s="272"/>
      <c r="M952" s="272"/>
      <c r="N952" s="272"/>
      <c r="O952" s="272"/>
      <c r="P952" s="272"/>
      <c r="Q952" s="272"/>
      <c r="R952" s="272"/>
      <c r="S952" s="272"/>
      <c r="T952" s="272"/>
      <c r="U952" s="272"/>
      <c r="V952" s="272"/>
      <c r="W952" s="272"/>
      <c r="X952" s="272"/>
      <c r="Y952" s="272"/>
      <c r="Z952" s="272"/>
    </row>
    <row r="953" spans="1:26" ht="12.75" customHeight="1" x14ac:dyDescent="0.25">
      <c r="A953" s="272"/>
      <c r="B953" s="272"/>
      <c r="C953" s="272"/>
      <c r="D953" s="272"/>
      <c r="E953" s="272"/>
      <c r="F953" s="272"/>
      <c r="G953" s="272"/>
      <c r="H953" s="272"/>
      <c r="I953" s="272"/>
      <c r="J953" s="272"/>
      <c r="K953" s="272"/>
      <c r="L953" s="272"/>
      <c r="M953" s="272"/>
      <c r="N953" s="272"/>
      <c r="O953" s="272"/>
      <c r="P953" s="272"/>
      <c r="Q953" s="272"/>
      <c r="R953" s="272"/>
      <c r="S953" s="272"/>
      <c r="T953" s="272"/>
      <c r="U953" s="272"/>
      <c r="V953" s="272"/>
      <c r="W953" s="272"/>
      <c r="X953" s="272"/>
      <c r="Y953" s="272"/>
      <c r="Z953" s="272"/>
    </row>
    <row r="954" spans="1:26" ht="12.75" customHeight="1" x14ac:dyDescent="0.25">
      <c r="A954" s="272"/>
      <c r="B954" s="272"/>
      <c r="C954" s="272"/>
      <c r="D954" s="272"/>
      <c r="E954" s="272"/>
      <c r="F954" s="272"/>
      <c r="G954" s="272"/>
      <c r="H954" s="272"/>
      <c r="I954" s="272"/>
      <c r="J954" s="272"/>
      <c r="K954" s="272"/>
      <c r="L954" s="272"/>
      <c r="M954" s="272"/>
      <c r="N954" s="272"/>
      <c r="O954" s="272"/>
      <c r="P954" s="272"/>
      <c r="Q954" s="272"/>
      <c r="R954" s="272"/>
      <c r="S954" s="272"/>
      <c r="T954" s="272"/>
      <c r="U954" s="272"/>
      <c r="V954" s="272"/>
      <c r="W954" s="272"/>
      <c r="X954" s="272"/>
      <c r="Y954" s="272"/>
      <c r="Z954" s="272"/>
    </row>
    <row r="955" spans="1:26" ht="12.75" customHeight="1" x14ac:dyDescent="0.25">
      <c r="A955" s="272"/>
      <c r="B955" s="272"/>
      <c r="C955" s="272"/>
      <c r="D955" s="272"/>
      <c r="E955" s="272"/>
      <c r="F955" s="272"/>
      <c r="G955" s="272"/>
      <c r="H955" s="272"/>
      <c r="I955" s="272"/>
      <c r="J955" s="272"/>
      <c r="K955" s="272"/>
      <c r="L955" s="272"/>
      <c r="M955" s="272"/>
      <c r="N955" s="272"/>
      <c r="O955" s="272"/>
      <c r="P955" s="272"/>
      <c r="Q955" s="272"/>
      <c r="R955" s="272"/>
      <c r="S955" s="272"/>
      <c r="T955" s="272"/>
      <c r="U955" s="272"/>
      <c r="V955" s="272"/>
      <c r="W955" s="272"/>
      <c r="X955" s="272"/>
      <c r="Y955" s="272"/>
      <c r="Z955" s="272"/>
    </row>
    <row r="956" spans="1:26" ht="12.75" customHeight="1" x14ac:dyDescent="0.25">
      <c r="A956" s="272"/>
      <c r="B956" s="272"/>
      <c r="C956" s="272"/>
      <c r="D956" s="272"/>
      <c r="E956" s="272"/>
      <c r="F956" s="272"/>
      <c r="G956" s="272"/>
      <c r="H956" s="272"/>
      <c r="I956" s="272"/>
      <c r="J956" s="272"/>
      <c r="K956" s="272"/>
      <c r="L956" s="272"/>
      <c r="M956" s="272"/>
      <c r="N956" s="272"/>
      <c r="O956" s="272"/>
      <c r="P956" s="272"/>
      <c r="Q956" s="272"/>
      <c r="R956" s="272"/>
      <c r="S956" s="272"/>
      <c r="T956" s="272"/>
      <c r="U956" s="272"/>
      <c r="V956" s="272"/>
      <c r="W956" s="272"/>
      <c r="X956" s="272"/>
      <c r="Y956" s="272"/>
      <c r="Z956" s="272"/>
    </row>
    <row r="957" spans="1:26" ht="12.75" customHeight="1" x14ac:dyDescent="0.25">
      <c r="A957" s="272"/>
      <c r="B957" s="272"/>
      <c r="C957" s="272"/>
      <c r="D957" s="272"/>
      <c r="E957" s="272"/>
      <c r="F957" s="272"/>
      <c r="G957" s="272"/>
      <c r="H957" s="272"/>
      <c r="I957" s="272"/>
      <c r="J957" s="272"/>
      <c r="K957" s="272"/>
      <c r="L957" s="272"/>
      <c r="M957" s="272"/>
      <c r="N957" s="272"/>
      <c r="O957" s="272"/>
      <c r="P957" s="272"/>
      <c r="Q957" s="272"/>
      <c r="R957" s="272"/>
      <c r="S957" s="272"/>
      <c r="T957" s="272"/>
      <c r="U957" s="272"/>
      <c r="V957" s="272"/>
      <c r="W957" s="272"/>
      <c r="X957" s="272"/>
      <c r="Y957" s="272"/>
      <c r="Z957" s="272"/>
    </row>
    <row r="958" spans="1:26" ht="12.75" customHeight="1" x14ac:dyDescent="0.25">
      <c r="A958" s="272"/>
      <c r="B958" s="272"/>
      <c r="C958" s="272"/>
      <c r="D958" s="272"/>
      <c r="E958" s="272"/>
      <c r="F958" s="272"/>
      <c r="G958" s="272"/>
      <c r="H958" s="272"/>
      <c r="I958" s="272"/>
      <c r="J958" s="272"/>
      <c r="K958" s="272"/>
      <c r="L958" s="272"/>
      <c r="M958" s="272"/>
      <c r="N958" s="272"/>
      <c r="O958" s="272"/>
      <c r="P958" s="272"/>
      <c r="Q958" s="272"/>
      <c r="R958" s="272"/>
      <c r="S958" s="272"/>
      <c r="T958" s="272"/>
      <c r="U958" s="272"/>
      <c r="V958" s="272"/>
      <c r="W958" s="272"/>
      <c r="X958" s="272"/>
      <c r="Y958" s="272"/>
      <c r="Z958" s="272"/>
    </row>
    <row r="959" spans="1:26" ht="12.75" customHeight="1" x14ac:dyDescent="0.25">
      <c r="A959" s="272"/>
      <c r="B959" s="272"/>
      <c r="C959" s="272"/>
      <c r="D959" s="272"/>
      <c r="E959" s="272"/>
      <c r="F959" s="272"/>
      <c r="G959" s="272"/>
      <c r="H959" s="272"/>
      <c r="I959" s="272"/>
      <c r="J959" s="272"/>
      <c r="K959" s="272"/>
      <c r="L959" s="272"/>
      <c r="M959" s="272"/>
      <c r="N959" s="272"/>
      <c r="O959" s="272"/>
      <c r="P959" s="272"/>
      <c r="Q959" s="272"/>
      <c r="R959" s="272"/>
      <c r="S959" s="272"/>
      <c r="T959" s="272"/>
      <c r="U959" s="272"/>
      <c r="V959" s="272"/>
      <c r="W959" s="272"/>
      <c r="X959" s="272"/>
      <c r="Y959" s="272"/>
      <c r="Z959" s="272"/>
    </row>
    <row r="960" spans="1:26" ht="12.75" customHeight="1" x14ac:dyDescent="0.25">
      <c r="A960" s="272"/>
      <c r="B960" s="272"/>
      <c r="C960" s="272"/>
      <c r="D960" s="272"/>
      <c r="E960" s="272"/>
      <c r="F960" s="272"/>
      <c r="G960" s="272"/>
      <c r="H960" s="272"/>
      <c r="I960" s="272"/>
      <c r="J960" s="272"/>
      <c r="K960" s="272"/>
      <c r="L960" s="272"/>
      <c r="M960" s="272"/>
      <c r="N960" s="272"/>
      <c r="O960" s="272"/>
      <c r="P960" s="272"/>
      <c r="Q960" s="272"/>
      <c r="R960" s="272"/>
      <c r="S960" s="272"/>
      <c r="T960" s="272"/>
      <c r="U960" s="272"/>
      <c r="V960" s="272"/>
      <c r="W960" s="272"/>
      <c r="X960" s="272"/>
      <c r="Y960" s="272"/>
      <c r="Z960" s="272"/>
    </row>
    <row r="961" spans="1:26" ht="12.75" customHeight="1" x14ac:dyDescent="0.25">
      <c r="A961" s="272"/>
      <c r="B961" s="272"/>
      <c r="C961" s="272"/>
      <c r="D961" s="272"/>
      <c r="E961" s="272"/>
      <c r="F961" s="272"/>
      <c r="G961" s="272"/>
      <c r="H961" s="272"/>
      <c r="I961" s="272"/>
      <c r="J961" s="272"/>
      <c r="K961" s="272"/>
      <c r="L961" s="272"/>
      <c r="M961" s="272"/>
      <c r="N961" s="272"/>
      <c r="O961" s="272"/>
      <c r="P961" s="272"/>
      <c r="Q961" s="272"/>
      <c r="R961" s="272"/>
      <c r="S961" s="272"/>
      <c r="T961" s="272"/>
      <c r="U961" s="272"/>
      <c r="V961" s="272"/>
      <c r="W961" s="272"/>
      <c r="X961" s="272"/>
      <c r="Y961" s="272"/>
      <c r="Z961" s="272"/>
    </row>
    <row r="962" spans="1:26" ht="12.75" customHeight="1" x14ac:dyDescent="0.25">
      <c r="A962" s="272"/>
      <c r="B962" s="272"/>
      <c r="C962" s="272"/>
      <c r="D962" s="272"/>
      <c r="E962" s="272"/>
      <c r="F962" s="272"/>
      <c r="G962" s="272"/>
      <c r="H962" s="272"/>
      <c r="I962" s="272"/>
      <c r="J962" s="272"/>
      <c r="K962" s="272"/>
      <c r="L962" s="272"/>
      <c r="M962" s="272"/>
      <c r="N962" s="272"/>
      <c r="O962" s="272"/>
      <c r="P962" s="272"/>
      <c r="Q962" s="272"/>
      <c r="R962" s="272"/>
      <c r="S962" s="272"/>
      <c r="T962" s="272"/>
      <c r="U962" s="272"/>
      <c r="V962" s="272"/>
      <c r="W962" s="272"/>
      <c r="X962" s="272"/>
      <c r="Y962" s="272"/>
      <c r="Z962" s="272"/>
    </row>
    <row r="963" spans="1:26" ht="12.75" customHeight="1" x14ac:dyDescent="0.25">
      <c r="A963" s="272"/>
      <c r="B963" s="272"/>
      <c r="C963" s="272"/>
      <c r="D963" s="272"/>
      <c r="E963" s="272"/>
      <c r="F963" s="272"/>
      <c r="G963" s="272"/>
      <c r="H963" s="272"/>
      <c r="I963" s="272"/>
      <c r="J963" s="272"/>
      <c r="K963" s="272"/>
      <c r="L963" s="272"/>
      <c r="M963" s="272"/>
      <c r="N963" s="272"/>
      <c r="O963" s="272"/>
      <c r="P963" s="272"/>
      <c r="Q963" s="272"/>
      <c r="R963" s="272"/>
      <c r="S963" s="272"/>
      <c r="T963" s="272"/>
      <c r="U963" s="272"/>
      <c r="V963" s="272"/>
      <c r="W963" s="272"/>
      <c r="X963" s="272"/>
      <c r="Y963" s="272"/>
      <c r="Z963" s="272"/>
    </row>
    <row r="964" spans="1:26" ht="12.75" customHeight="1" x14ac:dyDescent="0.25">
      <c r="A964" s="272"/>
      <c r="B964" s="272"/>
      <c r="C964" s="272"/>
      <c r="D964" s="272"/>
      <c r="E964" s="272"/>
      <c r="F964" s="272"/>
      <c r="G964" s="272"/>
      <c r="H964" s="272"/>
      <c r="I964" s="272"/>
      <c r="J964" s="272"/>
      <c r="K964" s="272"/>
      <c r="L964" s="272"/>
      <c r="M964" s="272"/>
      <c r="N964" s="272"/>
      <c r="O964" s="272"/>
      <c r="P964" s="272"/>
      <c r="Q964" s="272"/>
      <c r="R964" s="272"/>
      <c r="S964" s="272"/>
      <c r="T964" s="272"/>
      <c r="U964" s="272"/>
      <c r="V964" s="272"/>
      <c r="W964" s="272"/>
      <c r="X964" s="272"/>
      <c r="Y964" s="272"/>
      <c r="Z964" s="272"/>
    </row>
    <row r="965" spans="1:26" ht="12.75" customHeight="1" x14ac:dyDescent="0.25">
      <c r="A965" s="272"/>
      <c r="B965" s="272"/>
      <c r="C965" s="272"/>
      <c r="D965" s="272"/>
      <c r="E965" s="272"/>
      <c r="F965" s="272"/>
      <c r="G965" s="272"/>
      <c r="H965" s="272"/>
      <c r="I965" s="272"/>
      <c r="J965" s="272"/>
      <c r="K965" s="272"/>
      <c r="L965" s="272"/>
      <c r="M965" s="272"/>
      <c r="N965" s="272"/>
      <c r="O965" s="272"/>
      <c r="P965" s="272"/>
      <c r="Q965" s="272"/>
      <c r="R965" s="272"/>
      <c r="S965" s="272"/>
      <c r="T965" s="272"/>
      <c r="U965" s="272"/>
      <c r="V965" s="272"/>
      <c r="W965" s="272"/>
      <c r="X965" s="272"/>
      <c r="Y965" s="272"/>
      <c r="Z965" s="272"/>
    </row>
    <row r="966" spans="1:26" ht="12.75" customHeight="1" x14ac:dyDescent="0.25">
      <c r="A966" s="272"/>
      <c r="B966" s="272"/>
      <c r="C966" s="272"/>
      <c r="D966" s="272"/>
      <c r="E966" s="272"/>
      <c r="F966" s="272"/>
      <c r="G966" s="272"/>
      <c r="H966" s="272"/>
      <c r="I966" s="272"/>
      <c r="J966" s="272"/>
      <c r="K966" s="272"/>
      <c r="L966" s="272"/>
      <c r="M966" s="272"/>
      <c r="N966" s="272"/>
      <c r="O966" s="272"/>
      <c r="P966" s="272"/>
      <c r="Q966" s="272"/>
      <c r="R966" s="272"/>
      <c r="S966" s="272"/>
      <c r="T966" s="272"/>
      <c r="U966" s="272"/>
      <c r="V966" s="272"/>
      <c r="W966" s="272"/>
      <c r="X966" s="272"/>
      <c r="Y966" s="272"/>
      <c r="Z966" s="272"/>
    </row>
    <row r="967" spans="1:26" ht="12.75" customHeight="1" x14ac:dyDescent="0.25">
      <c r="A967" s="272"/>
      <c r="B967" s="272"/>
      <c r="C967" s="272"/>
      <c r="D967" s="272"/>
      <c r="E967" s="272"/>
      <c r="F967" s="272"/>
      <c r="G967" s="272"/>
      <c r="H967" s="272"/>
      <c r="I967" s="272"/>
      <c r="J967" s="272"/>
      <c r="K967" s="272"/>
      <c r="L967" s="272"/>
      <c r="M967" s="272"/>
      <c r="N967" s="272"/>
      <c r="O967" s="272"/>
      <c r="P967" s="272"/>
      <c r="Q967" s="272"/>
      <c r="R967" s="272"/>
      <c r="S967" s="272"/>
      <c r="T967" s="272"/>
      <c r="U967" s="272"/>
      <c r="V967" s="272"/>
      <c r="W967" s="272"/>
      <c r="X967" s="272"/>
      <c r="Y967" s="272"/>
      <c r="Z967" s="272"/>
    </row>
    <row r="968" spans="1:26" ht="12.75" customHeight="1" x14ac:dyDescent="0.25">
      <c r="A968" s="272"/>
      <c r="B968" s="272"/>
      <c r="C968" s="272"/>
      <c r="D968" s="272"/>
      <c r="E968" s="272"/>
      <c r="F968" s="272"/>
      <c r="G968" s="272"/>
      <c r="H968" s="272"/>
      <c r="I968" s="272"/>
      <c r="J968" s="272"/>
      <c r="K968" s="272"/>
      <c r="L968" s="272"/>
      <c r="M968" s="272"/>
      <c r="N968" s="272"/>
      <c r="O968" s="272"/>
      <c r="P968" s="272"/>
      <c r="Q968" s="272"/>
      <c r="R968" s="272"/>
      <c r="S968" s="272"/>
      <c r="T968" s="272"/>
      <c r="U968" s="272"/>
      <c r="V968" s="272"/>
      <c r="W968" s="272"/>
      <c r="X968" s="272"/>
      <c r="Y968" s="272"/>
      <c r="Z968" s="272"/>
    </row>
    <row r="969" spans="1:26" ht="12.75" customHeight="1" x14ac:dyDescent="0.25">
      <c r="A969" s="272"/>
      <c r="B969" s="272"/>
      <c r="C969" s="272"/>
      <c r="D969" s="272"/>
      <c r="E969" s="272"/>
      <c r="F969" s="272"/>
      <c r="G969" s="272"/>
      <c r="H969" s="272"/>
      <c r="I969" s="272"/>
      <c r="J969" s="272"/>
      <c r="K969" s="272"/>
      <c r="L969" s="272"/>
      <c r="M969" s="272"/>
      <c r="N969" s="272"/>
      <c r="O969" s="272"/>
      <c r="P969" s="272"/>
      <c r="Q969" s="272"/>
      <c r="R969" s="272"/>
      <c r="S969" s="272"/>
      <c r="T969" s="272"/>
      <c r="U969" s="272"/>
      <c r="V969" s="272"/>
      <c r="W969" s="272"/>
      <c r="X969" s="272"/>
      <c r="Y969" s="272"/>
      <c r="Z969" s="272"/>
    </row>
    <row r="970" spans="1:26" ht="12.75" customHeight="1" x14ac:dyDescent="0.25">
      <c r="A970" s="272"/>
      <c r="B970" s="272"/>
      <c r="C970" s="272"/>
      <c r="D970" s="272"/>
      <c r="E970" s="272"/>
      <c r="F970" s="272"/>
      <c r="G970" s="272"/>
      <c r="H970" s="272"/>
      <c r="I970" s="272"/>
      <c r="J970" s="272"/>
      <c r="K970" s="272"/>
      <c r="L970" s="272"/>
      <c r="M970" s="272"/>
      <c r="N970" s="272"/>
      <c r="O970" s="272"/>
      <c r="P970" s="272"/>
      <c r="Q970" s="272"/>
      <c r="R970" s="272"/>
      <c r="S970" s="272"/>
      <c r="T970" s="272"/>
      <c r="U970" s="272"/>
      <c r="V970" s="272"/>
      <c r="W970" s="272"/>
      <c r="X970" s="272"/>
      <c r="Y970" s="272"/>
      <c r="Z970" s="272"/>
    </row>
    <row r="971" spans="1:26" ht="12.75" customHeight="1" x14ac:dyDescent="0.25">
      <c r="A971" s="272"/>
      <c r="B971" s="272"/>
      <c r="C971" s="272"/>
      <c r="D971" s="272"/>
      <c r="E971" s="272"/>
      <c r="F971" s="272"/>
      <c r="G971" s="272"/>
      <c r="H971" s="272"/>
      <c r="I971" s="272"/>
      <c r="J971" s="272"/>
      <c r="K971" s="272"/>
      <c r="L971" s="272"/>
      <c r="M971" s="272"/>
      <c r="N971" s="272"/>
      <c r="O971" s="272"/>
      <c r="P971" s="272"/>
      <c r="Q971" s="272"/>
      <c r="R971" s="272"/>
      <c r="S971" s="272"/>
      <c r="T971" s="272"/>
      <c r="U971" s="272"/>
      <c r="V971" s="272"/>
      <c r="W971" s="272"/>
      <c r="X971" s="272"/>
      <c r="Y971" s="272"/>
      <c r="Z971" s="272"/>
    </row>
    <row r="972" spans="1:26" ht="12.75" customHeight="1" x14ac:dyDescent="0.25">
      <c r="A972" s="272"/>
      <c r="B972" s="272"/>
      <c r="C972" s="272"/>
      <c r="D972" s="272"/>
      <c r="E972" s="272"/>
      <c r="F972" s="272"/>
      <c r="G972" s="272"/>
      <c r="H972" s="272"/>
      <c r="I972" s="272"/>
      <c r="J972" s="272"/>
      <c r="K972" s="272"/>
      <c r="L972" s="272"/>
      <c r="M972" s="272"/>
      <c r="N972" s="272"/>
      <c r="O972" s="272"/>
      <c r="P972" s="272"/>
      <c r="Q972" s="272"/>
      <c r="R972" s="272"/>
      <c r="S972" s="272"/>
      <c r="T972" s="272"/>
      <c r="U972" s="272"/>
      <c r="V972" s="272"/>
      <c r="W972" s="272"/>
      <c r="X972" s="272"/>
      <c r="Y972" s="272"/>
      <c r="Z972" s="272"/>
    </row>
    <row r="973" spans="1:26" ht="12.75" customHeight="1" x14ac:dyDescent="0.25">
      <c r="A973" s="272"/>
      <c r="B973" s="272"/>
      <c r="C973" s="272"/>
      <c r="D973" s="272"/>
      <c r="E973" s="272"/>
      <c r="F973" s="272"/>
      <c r="G973" s="272"/>
      <c r="H973" s="272"/>
      <c r="I973" s="272"/>
      <c r="J973" s="272"/>
      <c r="K973" s="272"/>
      <c r="L973" s="272"/>
      <c r="M973" s="272"/>
      <c r="N973" s="272"/>
      <c r="O973" s="272"/>
      <c r="P973" s="272"/>
      <c r="Q973" s="272"/>
      <c r="R973" s="272"/>
      <c r="S973" s="272"/>
      <c r="T973" s="272"/>
      <c r="U973" s="272"/>
      <c r="V973" s="272"/>
      <c r="W973" s="272"/>
      <c r="X973" s="272"/>
      <c r="Y973" s="272"/>
      <c r="Z973" s="272"/>
    </row>
    <row r="974" spans="1:26" ht="12.75" customHeight="1" x14ac:dyDescent="0.25">
      <c r="A974" s="272"/>
      <c r="B974" s="272"/>
      <c r="C974" s="272"/>
      <c r="D974" s="272"/>
      <c r="E974" s="272"/>
      <c r="F974" s="272"/>
      <c r="G974" s="272"/>
      <c r="H974" s="272"/>
      <c r="I974" s="272"/>
      <c r="J974" s="272"/>
      <c r="K974" s="272"/>
      <c r="L974" s="272"/>
      <c r="M974" s="272"/>
      <c r="N974" s="272"/>
      <c r="O974" s="272"/>
      <c r="P974" s="272"/>
      <c r="Q974" s="272"/>
      <c r="R974" s="272"/>
      <c r="S974" s="272"/>
      <c r="T974" s="272"/>
      <c r="U974" s="272"/>
      <c r="V974" s="272"/>
      <c r="W974" s="272"/>
      <c r="X974" s="272"/>
      <c r="Y974" s="272"/>
      <c r="Z974" s="272"/>
    </row>
    <row r="975" spans="1:26" ht="12.75" customHeight="1" x14ac:dyDescent="0.25">
      <c r="A975" s="272"/>
      <c r="B975" s="272"/>
      <c r="C975" s="272"/>
      <c r="D975" s="272"/>
      <c r="E975" s="272"/>
      <c r="F975" s="272"/>
      <c r="G975" s="272"/>
      <c r="H975" s="272"/>
      <c r="I975" s="272"/>
      <c r="J975" s="272"/>
      <c r="K975" s="272"/>
      <c r="L975" s="272"/>
      <c r="M975" s="272"/>
      <c r="N975" s="272"/>
      <c r="O975" s="272"/>
      <c r="P975" s="272"/>
      <c r="Q975" s="272"/>
      <c r="R975" s="272"/>
      <c r="S975" s="272"/>
      <c r="T975" s="272"/>
      <c r="U975" s="272"/>
      <c r="V975" s="272"/>
      <c r="W975" s="272"/>
      <c r="X975" s="272"/>
      <c r="Y975" s="272"/>
      <c r="Z975" s="272"/>
    </row>
    <row r="976" spans="1:26" ht="12.75" customHeight="1" x14ac:dyDescent="0.25">
      <c r="A976" s="272"/>
      <c r="B976" s="272"/>
      <c r="C976" s="272"/>
      <c r="D976" s="272"/>
      <c r="E976" s="272"/>
      <c r="F976" s="272"/>
      <c r="G976" s="272"/>
      <c r="H976" s="272"/>
      <c r="I976" s="272"/>
      <c r="J976" s="272"/>
      <c r="K976" s="272"/>
      <c r="L976" s="272"/>
      <c r="M976" s="272"/>
      <c r="N976" s="272"/>
      <c r="O976" s="272"/>
      <c r="P976" s="272"/>
      <c r="Q976" s="272"/>
      <c r="R976" s="272"/>
      <c r="S976" s="272"/>
      <c r="T976" s="272"/>
      <c r="U976" s="272"/>
      <c r="V976" s="272"/>
      <c r="W976" s="272"/>
      <c r="X976" s="272"/>
      <c r="Y976" s="272"/>
      <c r="Z976" s="272"/>
    </row>
    <row r="977" spans="1:26" ht="12.75" customHeight="1" x14ac:dyDescent="0.25">
      <c r="A977" s="272"/>
      <c r="B977" s="272"/>
      <c r="C977" s="272"/>
      <c r="D977" s="272"/>
      <c r="E977" s="272"/>
      <c r="F977" s="272"/>
      <c r="G977" s="272"/>
      <c r="H977" s="272"/>
      <c r="I977" s="272"/>
      <c r="J977" s="272"/>
      <c r="K977" s="272"/>
      <c r="L977" s="272"/>
      <c r="M977" s="272"/>
      <c r="N977" s="272"/>
      <c r="O977" s="272"/>
      <c r="P977" s="272"/>
      <c r="Q977" s="272"/>
      <c r="R977" s="272"/>
      <c r="S977" s="272"/>
      <c r="T977" s="272"/>
      <c r="U977" s="272"/>
      <c r="V977" s="272"/>
      <c r="W977" s="272"/>
      <c r="X977" s="272"/>
      <c r="Y977" s="272"/>
      <c r="Z977" s="272"/>
    </row>
    <row r="978" spans="1:26" ht="12.75" customHeight="1" x14ac:dyDescent="0.25">
      <c r="A978" s="272"/>
      <c r="B978" s="272"/>
      <c r="C978" s="272"/>
      <c r="D978" s="272"/>
      <c r="E978" s="272"/>
      <c r="F978" s="272"/>
      <c r="G978" s="272"/>
      <c r="H978" s="272"/>
      <c r="I978" s="272"/>
      <c r="J978" s="272"/>
      <c r="K978" s="272"/>
      <c r="L978" s="272"/>
      <c r="M978" s="272"/>
      <c r="N978" s="272"/>
      <c r="O978" s="272"/>
      <c r="P978" s="272"/>
      <c r="Q978" s="272"/>
      <c r="R978" s="272"/>
      <c r="S978" s="272"/>
      <c r="T978" s="272"/>
      <c r="U978" s="272"/>
      <c r="V978" s="272"/>
      <c r="W978" s="272"/>
      <c r="X978" s="272"/>
      <c r="Y978" s="272"/>
      <c r="Z978" s="272"/>
    </row>
    <row r="979" spans="1:26" ht="12.75" customHeight="1" x14ac:dyDescent="0.25">
      <c r="A979" s="272"/>
      <c r="B979" s="272"/>
      <c r="C979" s="272"/>
      <c r="D979" s="272"/>
      <c r="E979" s="272"/>
      <c r="F979" s="272"/>
      <c r="G979" s="272"/>
      <c r="H979" s="272"/>
      <c r="I979" s="272"/>
      <c r="J979" s="272"/>
      <c r="K979" s="272"/>
      <c r="L979" s="272"/>
      <c r="M979" s="272"/>
      <c r="N979" s="272"/>
      <c r="O979" s="272"/>
      <c r="P979" s="272"/>
      <c r="Q979" s="272"/>
      <c r="R979" s="272"/>
      <c r="S979" s="272"/>
      <c r="T979" s="272"/>
      <c r="U979" s="272"/>
      <c r="V979" s="272"/>
      <c r="W979" s="272"/>
      <c r="X979" s="272"/>
      <c r="Y979" s="272"/>
      <c r="Z979" s="272"/>
    </row>
    <row r="980" spans="1:26" ht="12.75" customHeight="1" x14ac:dyDescent="0.25">
      <c r="A980" s="272"/>
      <c r="B980" s="272"/>
      <c r="C980" s="272"/>
      <c r="D980" s="272"/>
      <c r="E980" s="272"/>
      <c r="F980" s="272"/>
      <c r="G980" s="272"/>
      <c r="H980" s="272"/>
      <c r="I980" s="272"/>
      <c r="J980" s="272"/>
      <c r="K980" s="272"/>
      <c r="L980" s="272"/>
      <c r="M980" s="272"/>
      <c r="N980" s="272"/>
      <c r="O980" s="272"/>
      <c r="P980" s="272"/>
      <c r="Q980" s="272"/>
      <c r="R980" s="272"/>
      <c r="S980" s="272"/>
      <c r="T980" s="272"/>
      <c r="U980" s="272"/>
      <c r="V980" s="272"/>
      <c r="W980" s="272"/>
      <c r="X980" s="272"/>
      <c r="Y980" s="272"/>
      <c r="Z980" s="272"/>
    </row>
    <row r="981" spans="1:26" ht="12.75" customHeight="1" x14ac:dyDescent="0.25">
      <c r="A981" s="272"/>
      <c r="B981" s="272"/>
      <c r="C981" s="272"/>
      <c r="D981" s="272"/>
      <c r="E981" s="272"/>
      <c r="F981" s="272"/>
      <c r="G981" s="272"/>
      <c r="H981" s="272"/>
      <c r="I981" s="272"/>
      <c r="J981" s="272"/>
      <c r="K981" s="272"/>
      <c r="L981" s="272"/>
      <c r="M981" s="272"/>
      <c r="N981" s="272"/>
      <c r="O981" s="272"/>
      <c r="P981" s="272"/>
      <c r="Q981" s="272"/>
      <c r="R981" s="272"/>
      <c r="S981" s="272"/>
      <c r="T981" s="272"/>
      <c r="U981" s="272"/>
      <c r="V981" s="272"/>
      <c r="W981" s="272"/>
      <c r="X981" s="272"/>
      <c r="Y981" s="272"/>
      <c r="Z981" s="272"/>
    </row>
    <row r="982" spans="1:26" ht="12.75" customHeight="1" x14ac:dyDescent="0.25">
      <c r="A982" s="272"/>
      <c r="B982" s="272"/>
      <c r="C982" s="272"/>
      <c r="D982" s="272"/>
      <c r="E982" s="272"/>
      <c r="F982" s="272"/>
      <c r="G982" s="272"/>
      <c r="H982" s="272"/>
      <c r="I982" s="272"/>
      <c r="J982" s="272"/>
      <c r="K982" s="272"/>
      <c r="L982" s="272"/>
      <c r="M982" s="272"/>
      <c r="N982" s="272"/>
      <c r="O982" s="272"/>
      <c r="P982" s="272"/>
      <c r="Q982" s="272"/>
      <c r="R982" s="272"/>
      <c r="S982" s="272"/>
      <c r="T982" s="272"/>
      <c r="U982" s="272"/>
      <c r="V982" s="272"/>
      <c r="W982" s="272"/>
      <c r="X982" s="272"/>
      <c r="Y982" s="272"/>
      <c r="Z982" s="272"/>
    </row>
    <row r="983" spans="1:26" ht="12.75" customHeight="1" x14ac:dyDescent="0.25">
      <c r="A983" s="272"/>
      <c r="B983" s="272"/>
      <c r="C983" s="272"/>
      <c r="D983" s="272"/>
      <c r="E983" s="272"/>
      <c r="F983" s="272"/>
      <c r="G983" s="272"/>
      <c r="H983" s="272"/>
      <c r="I983" s="272"/>
      <c r="J983" s="272"/>
      <c r="K983" s="272"/>
      <c r="L983" s="272"/>
      <c r="M983" s="272"/>
      <c r="N983" s="272"/>
      <c r="O983" s="272"/>
      <c r="P983" s="272"/>
      <c r="Q983" s="272"/>
      <c r="R983" s="272"/>
      <c r="S983" s="272"/>
      <c r="T983" s="272"/>
      <c r="U983" s="272"/>
      <c r="V983" s="272"/>
      <c r="W983" s="272"/>
      <c r="X983" s="272"/>
      <c r="Y983" s="272"/>
      <c r="Z983" s="272"/>
    </row>
    <row r="984" spans="1:26" ht="12.75" customHeight="1" x14ac:dyDescent="0.25">
      <c r="A984" s="272"/>
      <c r="B984" s="272"/>
      <c r="C984" s="272"/>
      <c r="D984" s="272"/>
      <c r="E984" s="272"/>
      <c r="F984" s="272"/>
      <c r="G984" s="272"/>
      <c r="H984" s="272"/>
      <c r="I984" s="272"/>
      <c r="J984" s="272"/>
      <c r="K984" s="272"/>
      <c r="L984" s="272"/>
      <c r="M984" s="272"/>
      <c r="N984" s="272"/>
      <c r="O984" s="272"/>
      <c r="P984" s="272"/>
      <c r="Q984" s="272"/>
      <c r="R984" s="272"/>
      <c r="S984" s="272"/>
      <c r="T984" s="272"/>
      <c r="U984" s="272"/>
      <c r="V984" s="272"/>
      <c r="W984" s="272"/>
      <c r="X984" s="272"/>
      <c r="Y984" s="272"/>
      <c r="Z984" s="272"/>
    </row>
    <row r="985" spans="1:26" ht="12.75" customHeight="1" x14ac:dyDescent="0.25">
      <c r="A985" s="272"/>
      <c r="B985" s="272"/>
      <c r="C985" s="272"/>
      <c r="D985" s="272"/>
      <c r="E985" s="272"/>
      <c r="F985" s="272"/>
      <c r="G985" s="272"/>
      <c r="H985" s="272"/>
      <c r="I985" s="272"/>
      <c r="J985" s="272"/>
      <c r="K985" s="272"/>
      <c r="L985" s="272"/>
      <c r="M985" s="272"/>
      <c r="N985" s="272"/>
      <c r="O985" s="272"/>
      <c r="P985" s="272"/>
      <c r="Q985" s="272"/>
      <c r="R985" s="272"/>
      <c r="S985" s="272"/>
      <c r="T985" s="272"/>
      <c r="U985" s="272"/>
      <c r="V985" s="272"/>
      <c r="W985" s="272"/>
      <c r="X985" s="272"/>
      <c r="Y985" s="272"/>
      <c r="Z985" s="272"/>
    </row>
    <row r="986" spans="1:26" ht="12.75" customHeight="1" x14ac:dyDescent="0.25">
      <c r="A986" s="272"/>
      <c r="B986" s="272"/>
      <c r="C986" s="272"/>
      <c r="D986" s="272"/>
      <c r="E986" s="272"/>
      <c r="F986" s="272"/>
      <c r="G986" s="272"/>
      <c r="H986" s="272"/>
      <c r="I986" s="272"/>
      <c r="J986" s="272"/>
      <c r="K986" s="272"/>
      <c r="L986" s="272"/>
      <c r="M986" s="272"/>
      <c r="N986" s="272"/>
      <c r="O986" s="272"/>
      <c r="P986" s="272"/>
      <c r="Q986" s="272"/>
      <c r="R986" s="272"/>
      <c r="S986" s="272"/>
      <c r="T986" s="272"/>
      <c r="U986" s="272"/>
      <c r="V986" s="272"/>
      <c r="W986" s="272"/>
      <c r="X986" s="272"/>
      <c r="Y986" s="272"/>
      <c r="Z986" s="272"/>
    </row>
    <row r="987" spans="1:26" ht="12.75" customHeight="1" x14ac:dyDescent="0.25">
      <c r="A987" s="272"/>
      <c r="B987" s="272"/>
      <c r="C987" s="272"/>
      <c r="D987" s="272"/>
      <c r="E987" s="272"/>
      <c r="F987" s="272"/>
      <c r="G987" s="272"/>
      <c r="H987" s="272"/>
      <c r="I987" s="272"/>
      <c r="J987" s="272"/>
      <c r="K987" s="272"/>
      <c r="L987" s="272"/>
      <c r="M987" s="272"/>
      <c r="N987" s="272"/>
      <c r="O987" s="272"/>
      <c r="P987" s="272"/>
      <c r="Q987" s="272"/>
      <c r="R987" s="272"/>
      <c r="S987" s="272"/>
      <c r="T987" s="272"/>
      <c r="U987" s="272"/>
      <c r="V987" s="272"/>
      <c r="W987" s="272"/>
      <c r="X987" s="272"/>
      <c r="Y987" s="272"/>
      <c r="Z987" s="272"/>
    </row>
    <row r="988" spans="1:26" ht="12.75" customHeight="1" x14ac:dyDescent="0.25">
      <c r="A988" s="272"/>
      <c r="B988" s="272"/>
      <c r="C988" s="272"/>
      <c r="D988" s="272"/>
      <c r="E988" s="272"/>
      <c r="F988" s="272"/>
      <c r="G988" s="272"/>
      <c r="H988" s="272"/>
      <c r="I988" s="272"/>
      <c r="J988" s="272"/>
      <c r="K988" s="272"/>
      <c r="L988" s="272"/>
      <c r="M988" s="272"/>
      <c r="N988" s="272"/>
      <c r="O988" s="272"/>
      <c r="P988" s="272"/>
      <c r="Q988" s="272"/>
      <c r="R988" s="272"/>
      <c r="S988" s="272"/>
      <c r="T988" s="272"/>
      <c r="U988" s="272"/>
      <c r="V988" s="272"/>
      <c r="W988" s="272"/>
      <c r="X988" s="272"/>
      <c r="Y988" s="272"/>
      <c r="Z988" s="272"/>
    </row>
    <row r="989" spans="1:26" ht="12.75" customHeight="1" x14ac:dyDescent="0.25">
      <c r="A989" s="272"/>
      <c r="B989" s="272"/>
      <c r="C989" s="272"/>
      <c r="D989" s="272"/>
      <c r="E989" s="272"/>
      <c r="F989" s="272"/>
      <c r="G989" s="272"/>
      <c r="H989" s="272"/>
      <c r="I989" s="272"/>
      <c r="J989" s="272"/>
      <c r="K989" s="272"/>
      <c r="L989" s="272"/>
      <c r="M989" s="272"/>
      <c r="N989" s="272"/>
      <c r="O989" s="272"/>
      <c r="P989" s="272"/>
      <c r="Q989" s="272"/>
      <c r="R989" s="272"/>
      <c r="S989" s="272"/>
      <c r="T989" s="272"/>
      <c r="U989" s="272"/>
      <c r="V989" s="272"/>
      <c r="W989" s="272"/>
      <c r="X989" s="272"/>
      <c r="Y989" s="272"/>
      <c r="Z989" s="272"/>
    </row>
    <row r="990" spans="1:26" ht="12.75" customHeight="1" x14ac:dyDescent="0.25">
      <c r="A990" s="272"/>
      <c r="B990" s="272"/>
      <c r="C990" s="272"/>
      <c r="D990" s="272"/>
      <c r="E990" s="272"/>
      <c r="F990" s="272"/>
      <c r="G990" s="272"/>
      <c r="H990" s="272"/>
      <c r="I990" s="272"/>
      <c r="J990" s="272"/>
      <c r="K990" s="272"/>
      <c r="L990" s="272"/>
      <c r="M990" s="272"/>
      <c r="N990" s="272"/>
      <c r="O990" s="272"/>
      <c r="P990" s="272"/>
      <c r="Q990" s="272"/>
      <c r="R990" s="272"/>
      <c r="S990" s="272"/>
      <c r="T990" s="272"/>
      <c r="U990" s="272"/>
      <c r="V990" s="272"/>
      <c r="W990" s="272"/>
      <c r="X990" s="272"/>
      <c r="Y990" s="272"/>
      <c r="Z990" s="272"/>
    </row>
    <row r="991" spans="1:26" ht="12.75" customHeight="1" x14ac:dyDescent="0.25">
      <c r="A991" s="272"/>
      <c r="B991" s="272"/>
      <c r="C991" s="272"/>
      <c r="D991" s="272"/>
      <c r="E991" s="272"/>
      <c r="F991" s="272"/>
      <c r="G991" s="272"/>
      <c r="H991" s="272"/>
      <c r="I991" s="272"/>
      <c r="J991" s="272"/>
      <c r="K991" s="272"/>
      <c r="L991" s="272"/>
      <c r="M991" s="272"/>
      <c r="N991" s="272"/>
      <c r="O991" s="272"/>
      <c r="P991" s="272"/>
      <c r="Q991" s="272"/>
      <c r="R991" s="272"/>
      <c r="S991" s="272"/>
      <c r="T991" s="272"/>
      <c r="U991" s="272"/>
      <c r="V991" s="272"/>
      <c r="W991" s="272"/>
      <c r="X991" s="272"/>
      <c r="Y991" s="272"/>
      <c r="Z991" s="272"/>
    </row>
    <row r="992" spans="1:26" ht="12.75" customHeight="1" x14ac:dyDescent="0.25">
      <c r="A992" s="272"/>
      <c r="B992" s="272"/>
      <c r="C992" s="272"/>
      <c r="D992" s="272"/>
      <c r="E992" s="272"/>
      <c r="F992" s="272"/>
      <c r="G992" s="272"/>
      <c r="H992" s="272"/>
      <c r="I992" s="272"/>
      <c r="J992" s="272"/>
      <c r="K992" s="272"/>
      <c r="L992" s="272"/>
      <c r="M992" s="272"/>
      <c r="N992" s="272"/>
      <c r="O992" s="272"/>
      <c r="P992" s="272"/>
      <c r="Q992" s="272"/>
      <c r="R992" s="272"/>
      <c r="S992" s="272"/>
      <c r="T992" s="272"/>
      <c r="U992" s="272"/>
      <c r="V992" s="272"/>
      <c r="W992" s="272"/>
      <c r="X992" s="272"/>
      <c r="Y992" s="272"/>
      <c r="Z992" s="272"/>
    </row>
    <row r="993" spans="1:26" ht="12.75" customHeight="1" x14ac:dyDescent="0.25">
      <c r="A993" s="272"/>
      <c r="B993" s="272"/>
      <c r="C993" s="272"/>
      <c r="D993" s="272"/>
      <c r="E993" s="272"/>
      <c r="F993" s="272"/>
      <c r="G993" s="272"/>
      <c r="H993" s="272"/>
      <c r="I993" s="272"/>
      <c r="J993" s="272"/>
      <c r="K993" s="272"/>
      <c r="L993" s="272"/>
      <c r="M993" s="272"/>
      <c r="N993" s="272"/>
      <c r="O993" s="272"/>
      <c r="P993" s="272"/>
      <c r="Q993" s="272"/>
      <c r="R993" s="272"/>
      <c r="S993" s="272"/>
      <c r="T993" s="272"/>
      <c r="U993" s="272"/>
      <c r="V993" s="272"/>
      <c r="W993" s="272"/>
      <c r="X993" s="272"/>
      <c r="Y993" s="272"/>
      <c r="Z993" s="272"/>
    </row>
    <row r="994" spans="1:26" ht="12.75" customHeight="1" x14ac:dyDescent="0.25">
      <c r="A994" s="272"/>
      <c r="B994" s="272"/>
      <c r="C994" s="272"/>
      <c r="D994" s="272"/>
      <c r="E994" s="272"/>
      <c r="F994" s="272"/>
      <c r="G994" s="272"/>
      <c r="H994" s="272"/>
      <c r="I994" s="272"/>
      <c r="J994" s="272"/>
      <c r="K994" s="272"/>
      <c r="L994" s="272"/>
      <c r="M994" s="272"/>
      <c r="N994" s="272"/>
      <c r="O994" s="272"/>
      <c r="P994" s="272"/>
      <c r="Q994" s="272"/>
      <c r="R994" s="272"/>
      <c r="S994" s="272"/>
      <c r="T994" s="272"/>
      <c r="U994" s="272"/>
      <c r="V994" s="272"/>
      <c r="W994" s="272"/>
      <c r="X994" s="272"/>
      <c r="Y994" s="272"/>
      <c r="Z994" s="272"/>
    </row>
    <row r="995" spans="1:26" ht="12.75" customHeight="1" x14ac:dyDescent="0.25">
      <c r="A995" s="272"/>
      <c r="B995" s="272"/>
      <c r="C995" s="272"/>
      <c r="D995" s="272"/>
      <c r="E995" s="272"/>
      <c r="F995" s="272"/>
      <c r="G995" s="272"/>
      <c r="H995" s="272"/>
      <c r="I995" s="272"/>
      <c r="J995" s="272"/>
      <c r="K995" s="272"/>
      <c r="L995" s="272"/>
      <c r="M995" s="272"/>
      <c r="N995" s="272"/>
      <c r="O995" s="272"/>
      <c r="P995" s="272"/>
      <c r="Q995" s="272"/>
      <c r="R995" s="272"/>
      <c r="S995" s="272"/>
      <c r="T995" s="272"/>
      <c r="U995" s="272"/>
      <c r="V995" s="272"/>
      <c r="W995" s="272"/>
      <c r="X995" s="272"/>
      <c r="Y995" s="272"/>
      <c r="Z995" s="272"/>
    </row>
    <row r="996" spans="1:26" ht="12.75" customHeight="1" x14ac:dyDescent="0.25">
      <c r="A996" s="272"/>
      <c r="B996" s="272"/>
      <c r="C996" s="272"/>
      <c r="D996" s="272"/>
      <c r="E996" s="272"/>
      <c r="F996" s="272"/>
      <c r="G996" s="272"/>
      <c r="H996" s="272"/>
      <c r="I996" s="272"/>
      <c r="J996" s="272"/>
      <c r="K996" s="272"/>
      <c r="L996" s="272"/>
      <c r="M996" s="272"/>
      <c r="N996" s="272"/>
      <c r="O996" s="272"/>
      <c r="P996" s="272"/>
      <c r="Q996" s="272"/>
      <c r="R996" s="272"/>
      <c r="S996" s="272"/>
      <c r="T996" s="272"/>
      <c r="U996" s="272"/>
      <c r="V996" s="272"/>
      <c r="W996" s="272"/>
      <c r="X996" s="272"/>
      <c r="Y996" s="272"/>
      <c r="Z996" s="272"/>
    </row>
    <row r="997" spans="1:26" ht="12.75" customHeight="1" x14ac:dyDescent="0.25">
      <c r="A997" s="272"/>
      <c r="B997" s="272"/>
      <c r="C997" s="272"/>
      <c r="D997" s="272"/>
      <c r="E997" s="272"/>
      <c r="F997" s="272"/>
      <c r="G997" s="272"/>
      <c r="H997" s="272"/>
      <c r="I997" s="272"/>
      <c r="J997" s="272"/>
      <c r="K997" s="272"/>
      <c r="L997" s="272"/>
      <c r="M997" s="272"/>
      <c r="N997" s="272"/>
      <c r="O997" s="272"/>
      <c r="P997" s="272"/>
      <c r="Q997" s="272"/>
      <c r="R997" s="272"/>
      <c r="S997" s="272"/>
      <c r="T997" s="272"/>
      <c r="U997" s="272"/>
      <c r="V997" s="272"/>
      <c r="W997" s="272"/>
      <c r="X997" s="272"/>
      <c r="Y997" s="272"/>
      <c r="Z997" s="272"/>
    </row>
    <row r="998" spans="1:26" ht="12.75" customHeight="1" x14ac:dyDescent="0.25">
      <c r="A998" s="272"/>
      <c r="B998" s="272"/>
      <c r="C998" s="272"/>
      <c r="D998" s="272"/>
      <c r="E998" s="272"/>
      <c r="F998" s="272"/>
      <c r="G998" s="272"/>
      <c r="H998" s="272"/>
      <c r="I998" s="272"/>
      <c r="J998" s="272"/>
      <c r="K998" s="272"/>
      <c r="L998" s="272"/>
      <c r="M998" s="272"/>
      <c r="N998" s="272"/>
      <c r="O998" s="272"/>
      <c r="P998" s="272"/>
      <c r="Q998" s="272"/>
      <c r="R998" s="272"/>
      <c r="S998" s="272"/>
      <c r="T998" s="272"/>
      <c r="U998" s="272"/>
      <c r="V998" s="272"/>
      <c r="W998" s="272"/>
      <c r="X998" s="272"/>
      <c r="Y998" s="272"/>
      <c r="Z998" s="272"/>
    </row>
    <row r="999" spans="1:26" ht="12.75" customHeight="1" x14ac:dyDescent="0.25">
      <c r="A999" s="272"/>
      <c r="B999" s="272"/>
      <c r="C999" s="272"/>
      <c r="D999" s="272"/>
      <c r="E999" s="272"/>
      <c r="F999" s="272"/>
      <c r="G999" s="272"/>
      <c r="H999" s="272"/>
      <c r="I999" s="272"/>
      <c r="J999" s="272"/>
      <c r="K999" s="272"/>
      <c r="L999" s="272"/>
      <c r="M999" s="272"/>
      <c r="N999" s="272"/>
      <c r="O999" s="272"/>
      <c r="P999" s="272"/>
      <c r="Q999" s="272"/>
      <c r="R999" s="272"/>
      <c r="S999" s="272"/>
      <c r="T999" s="272"/>
      <c r="U999" s="272"/>
      <c r="V999" s="272"/>
      <c r="W999" s="272"/>
      <c r="X999" s="272"/>
      <c r="Y999" s="272"/>
      <c r="Z999" s="272"/>
    </row>
    <row r="1000" spans="1:26" ht="12.75" customHeight="1" x14ac:dyDescent="0.25">
      <c r="A1000" s="272"/>
      <c r="B1000" s="272"/>
      <c r="C1000" s="272"/>
      <c r="D1000" s="272"/>
      <c r="E1000" s="272"/>
      <c r="F1000" s="272"/>
      <c r="G1000" s="272"/>
      <c r="H1000" s="272"/>
      <c r="I1000" s="272"/>
      <c r="J1000" s="272"/>
      <c r="K1000" s="272"/>
      <c r="L1000" s="272"/>
      <c r="M1000" s="272"/>
      <c r="N1000" s="272"/>
      <c r="O1000" s="272"/>
      <c r="P1000" s="272"/>
      <c r="Q1000" s="272"/>
      <c r="R1000" s="272"/>
      <c r="S1000" s="272"/>
      <c r="T1000" s="272"/>
      <c r="U1000" s="272"/>
      <c r="V1000" s="272"/>
      <c r="W1000" s="272"/>
      <c r="X1000" s="272"/>
      <c r="Y1000" s="272"/>
      <c r="Z1000" s="27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Lista despegable</vt:lpstr>
      <vt:lpstr>T. Impacto R. de Corrupción</vt:lpstr>
      <vt:lpstr>Mapa final</vt:lpstr>
      <vt:lpstr>Matriz Calor Inherente</vt:lpstr>
      <vt:lpstr>Matriz Calor Residual</vt:lpstr>
      <vt:lpstr>Tabla probabilidad</vt:lpstr>
      <vt:lpstr>Tabla Impacto</vt:lpstr>
      <vt:lpstr>Tabla Impacto corrupción </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David Alejandro Gálvez Sánchez</cp:lastModifiedBy>
  <dcterms:created xsi:type="dcterms:W3CDTF">2020-03-24T23:12:47Z</dcterms:created>
  <dcterms:modified xsi:type="dcterms:W3CDTF">2024-05-09T19:37:23Z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ies>
</file>